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rinjob\ปีงปม.2564\อาคารรุ่งโรจน์\รายละเอียดงานตกแต่งชั้น 10 รุ่งโรจน์\เอกสารประกวดราคา\"/>
    </mc:Choice>
  </mc:AlternateContent>
  <xr:revisionPtr revIDLastSave="0" documentId="13_ncr:1_{2B39F147-1B89-4541-88DE-79A82B478865}" xr6:coauthVersionLast="45" xr6:coauthVersionMax="45" xr10:uidLastSave="{00000000-0000-0000-0000-000000000000}"/>
  <bookViews>
    <workbookView xWindow="-120" yWindow="-120" windowWidth="29040" windowHeight="15840" tabRatio="845" activeTab="1" xr2:uid="{00000000-000D-0000-FFFF-FFFF00000000}"/>
  </bookViews>
  <sheets>
    <sheet name="ปร.6" sheetId="6" r:id="rId1"/>
    <sheet name="ปร.5_งานก่อสร้าง " sheetId="7" r:id="rId2"/>
    <sheet name="ปร.5_ครุภัณฑ์" sheetId="10" r:id="rId3"/>
    <sheet name="ปร.4" sheetId="8" r:id="rId4"/>
  </sheets>
  <definedNames>
    <definedName name="_xlnm.Print_Area" localSheetId="3">ปร.4!$A$1:$J$202</definedName>
    <definedName name="_xlnm.Print_Area" localSheetId="2">ปร.5_ครุภัณฑ์!$A$1:$F$31</definedName>
    <definedName name="_xlnm.Print_Area" localSheetId="1">'ปร.5_งานก่อสร้าง '!$A$1:$F$35</definedName>
    <definedName name="_xlnm.Print_Area" localSheetId="0">ปร.6!$A$1:$G$33</definedName>
    <definedName name="_xlnm.Print_Titles" localSheetId="3">ปร.4!$11:$12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1" i="8" l="1"/>
  <c r="F191" i="8"/>
  <c r="D14" i="10"/>
  <c r="D12" i="7"/>
  <c r="D13" i="7" s="1"/>
  <c r="D14" i="7" s="1"/>
  <c r="D15" i="7" s="1"/>
  <c r="F190" i="8"/>
  <c r="F189" i="8"/>
  <c r="F188" i="8"/>
  <c r="F187" i="8"/>
  <c r="F186" i="8"/>
  <c r="H190" i="8"/>
  <c r="H189" i="8"/>
  <c r="H188" i="8"/>
  <c r="H187" i="8"/>
  <c r="H186" i="8"/>
  <c r="H182" i="8"/>
  <c r="H180" i="8"/>
  <c r="H179" i="8"/>
  <c r="H178" i="8"/>
  <c r="H177" i="8"/>
  <c r="H175" i="8"/>
  <c r="H174" i="8"/>
  <c r="H173" i="8"/>
  <c r="H169" i="8"/>
  <c r="H168" i="8"/>
  <c r="H167" i="8"/>
  <c r="H166" i="8"/>
  <c r="H165" i="8"/>
  <c r="H164" i="8"/>
  <c r="H163" i="8"/>
  <c r="H162" i="8"/>
  <c r="H160" i="8"/>
  <c r="H159" i="8"/>
  <c r="H158" i="8"/>
  <c r="H149" i="8"/>
  <c r="H148" i="8"/>
  <c r="H147" i="8"/>
  <c r="H146" i="8"/>
  <c r="H145" i="8"/>
  <c r="F146" i="8"/>
  <c r="F145" i="8"/>
  <c r="I164" i="8" l="1"/>
  <c r="I179" i="8"/>
  <c r="I167" i="8"/>
  <c r="I182" i="8"/>
  <c r="I191" i="8"/>
  <c r="I166" i="8"/>
  <c r="I175" i="8"/>
  <c r="I180" i="8"/>
  <c r="I146" i="8"/>
  <c r="I165" i="8"/>
  <c r="I173" i="8"/>
  <c r="I162" i="8"/>
  <c r="I177" i="8"/>
  <c r="I163" i="8"/>
  <c r="I178" i="8"/>
  <c r="I168" i="8"/>
  <c r="I159" i="8"/>
  <c r="I169" i="8"/>
  <c r="I174" i="8"/>
  <c r="I186" i="8"/>
  <c r="I187" i="8"/>
  <c r="I188" i="8"/>
  <c r="I189" i="8"/>
  <c r="I190" i="8"/>
  <c r="I149" i="8"/>
  <c r="I148" i="8"/>
  <c r="I147" i="8"/>
  <c r="I145" i="8"/>
  <c r="I158" i="8"/>
  <c r="I160" i="8"/>
  <c r="I151" i="8" l="1"/>
  <c r="I193" i="8"/>
  <c r="L51" i="8" l="1"/>
  <c r="I142" i="8" l="1"/>
  <c r="C63" i="8"/>
  <c r="C20" i="8"/>
  <c r="L63" i="8" l="1"/>
  <c r="L20" i="8" l="1"/>
  <c r="L34" i="8" l="1"/>
  <c r="C18" i="8" l="1"/>
  <c r="L37" i="8" l="1"/>
  <c r="A92" i="8" l="1"/>
  <c r="A146" i="8"/>
  <c r="A147" i="8" s="1"/>
  <c r="K51" i="8" l="1"/>
  <c r="L16" i="8"/>
  <c r="K63" i="8"/>
  <c r="L84" i="8"/>
  <c r="L31" i="8"/>
  <c r="K37" i="8" l="1"/>
  <c r="K20" i="8"/>
  <c r="K34" i="8"/>
  <c r="K31" i="8"/>
  <c r="K16" i="8"/>
  <c r="E14" i="10" l="1"/>
  <c r="E15" i="7"/>
  <c r="B14" i="6"/>
  <c r="B13" i="6"/>
  <c r="E12" i="7" l="1"/>
  <c r="A7" i="8"/>
  <c r="A6" i="8"/>
  <c r="A5" i="8"/>
  <c r="A4" i="8"/>
  <c r="A7" i="10"/>
  <c r="A6" i="10"/>
  <c r="A5" i="10"/>
  <c r="A4" i="10"/>
  <c r="A3" i="10"/>
  <c r="A7" i="7"/>
  <c r="A6" i="7"/>
  <c r="A5" i="7"/>
  <c r="A4" i="7"/>
  <c r="A3" i="7"/>
  <c r="H12" i="7" l="1"/>
  <c r="J12" i="7" s="1"/>
  <c r="E11" i="7"/>
  <c r="H11" i="7" l="1"/>
  <c r="J11" i="7" s="1"/>
  <c r="E14" i="7" l="1"/>
  <c r="H14" i="7" l="1"/>
  <c r="J14" i="7" s="1"/>
  <c r="E23" i="10" l="1"/>
  <c r="B24" i="10" s="1"/>
  <c r="E13" i="7" l="1"/>
  <c r="D23" i="6" l="1"/>
  <c r="H13" i="7"/>
  <c r="J13" i="7" s="1"/>
  <c r="J15" i="7" s="1"/>
  <c r="E22" i="7"/>
  <c r="B23" i="7" l="1"/>
  <c r="B25" i="6"/>
</calcChain>
</file>

<file path=xl/sharedStrings.xml><?xml version="1.0" encoding="utf-8"?>
<sst xmlns="http://schemas.openxmlformats.org/spreadsheetml/2006/main" count="498" uniqueCount="310">
  <si>
    <t>จำนวน</t>
  </si>
  <si>
    <t>ลำดับที่</t>
  </si>
  <si>
    <t>รายการ</t>
  </si>
  <si>
    <t>หมายเหตุ</t>
  </si>
  <si>
    <t>สรุป</t>
  </si>
  <si>
    <t>รวมค่าก่อสร้างเป็นเงินทั้งสิ้น</t>
  </si>
  <si>
    <t>หน่วย</t>
  </si>
  <si>
    <t>ค่าวัสดุ</t>
  </si>
  <si>
    <t>ค่าแรงงาน</t>
  </si>
  <si>
    <t>ราคาต่อหน่วย</t>
  </si>
  <si>
    <t>จำนวนเงิน</t>
  </si>
  <si>
    <t>ตัว</t>
  </si>
  <si>
    <t>รวม</t>
  </si>
  <si>
    <t xml:space="preserve">แบบ ปร.6 </t>
  </si>
  <si>
    <r>
      <t>เสนอราคาโดย</t>
    </r>
    <r>
      <rPr>
        <sz val="16"/>
        <color theme="1"/>
        <rFont val="TH SarabunPSK"/>
        <family val="2"/>
      </rPr>
      <t>....................................................................................................................................</t>
    </r>
    <r>
      <rPr>
        <b/>
        <sz val="16"/>
        <color theme="1"/>
        <rFont val="TH SarabunPSK"/>
        <family val="2"/>
      </rPr>
      <t xml:space="preserve">           </t>
    </r>
    <r>
      <rPr>
        <sz val="16"/>
        <color theme="1"/>
        <rFont val="TH SarabunPSK"/>
        <family val="2"/>
      </rPr>
      <t xml:space="preserve">               </t>
    </r>
  </si>
  <si>
    <t>หน่วย : บาท</t>
  </si>
  <si>
    <t>รวมค่าก่อสร้าง</t>
  </si>
  <si>
    <t>ค่าใช้จ่ายพิเศษตามข้อกำหนด (ถ้ามี)</t>
  </si>
  <si>
    <t xml:space="preserve">รวมค่าก่อสร้างทั้งโครงการ/งานก่อสร้าง     </t>
  </si>
  <si>
    <t xml:space="preserve">คิดเป็นเงินทั้งสิ้น    </t>
  </si>
  <si>
    <t>ตำแหน่ง.........................................................</t>
  </si>
  <si>
    <t>แบบ ปร.5</t>
  </si>
  <si>
    <t>แบบสรุปราคางานก่อสร้างอาคาร</t>
  </si>
  <si>
    <t>ตามแบบ ปร.4</t>
  </si>
  <si>
    <r>
      <t>เสนอราคาโดย</t>
    </r>
    <r>
      <rPr>
        <sz val="16"/>
        <color theme="1"/>
        <rFont val="TH SarabunPSK"/>
        <family val="2"/>
      </rPr>
      <t>....................................................................................................................................</t>
    </r>
    <r>
      <rPr>
        <b/>
        <sz val="16"/>
        <color theme="1"/>
        <rFont val="TH SarabunPSK"/>
        <family val="2"/>
      </rPr>
      <t xml:space="preserve">      </t>
    </r>
    <r>
      <rPr>
        <sz val="16"/>
        <color theme="1"/>
        <rFont val="TH SarabunPSK"/>
        <family val="2"/>
      </rPr>
      <t xml:space="preserve">              </t>
    </r>
  </si>
  <si>
    <r>
      <rPr>
        <b/>
        <sz val="16"/>
        <color theme="1"/>
        <rFont val="TH SarabunPSK"/>
        <family val="2"/>
      </rPr>
      <t>เมื่อวันที่</t>
    </r>
    <r>
      <rPr>
        <sz val="16"/>
        <color theme="1"/>
        <rFont val="TH SarabunPSK"/>
        <family val="2"/>
      </rPr>
      <t>............................................</t>
    </r>
  </si>
  <si>
    <t>ค่าวัสดุและค่าแรงงาน</t>
  </si>
  <si>
    <t xml:space="preserve"> Factor F</t>
  </si>
  <si>
    <t>ค่าก่อสร้าง</t>
  </si>
  <si>
    <t>เงื่อนไข</t>
  </si>
  <si>
    <t>เงินล่วงหน้าจ่าย                   0.00 %</t>
  </si>
  <si>
    <t>เงินประกันผลงานหัก              0.00 %</t>
  </si>
  <si>
    <t>ค่าภาษีมูลค่าเพิ่ม                   7.00 %</t>
  </si>
  <si>
    <t xml:space="preserve">แบบ ปร.4  </t>
  </si>
  <si>
    <t>แบบแสดงรายการ ปริมาณงาน และราคา</t>
  </si>
  <si>
    <t>แบบเลขที่</t>
  </si>
  <si>
    <r>
      <t>เสนอราคาโดย</t>
    </r>
    <r>
      <rPr>
        <sz val="16"/>
        <color theme="1"/>
        <rFont val="TH SarabunPSK"/>
        <family val="2"/>
      </rPr>
      <t>....................................................................................................................................</t>
    </r>
  </si>
  <si>
    <r>
      <t xml:space="preserve">เมื่อวันที่ </t>
    </r>
    <r>
      <rPr>
        <sz val="16"/>
        <color theme="1"/>
        <rFont val="TH SarabunPSK"/>
        <family val="2"/>
      </rPr>
      <t>.................................................................</t>
    </r>
  </si>
  <si>
    <t>ค่าวัสดุและแรงงาน</t>
  </si>
  <si>
    <t>หมวดงานสถาปัตยกรรม</t>
  </si>
  <si>
    <t>รวมค่าวัสดุและค่าแรงงานเป็นเงินประมาณ</t>
  </si>
  <si>
    <t xml:space="preserve">สรุปผลการประมาณราคากลาง </t>
  </si>
  <si>
    <r>
      <t xml:space="preserve">หน่วยงานเจ้าของโครงการ/งานก่อสร้าง   </t>
    </r>
    <r>
      <rPr>
        <sz val="16"/>
        <color theme="1"/>
        <rFont val="TH SarabunPSK"/>
        <family val="2"/>
      </rPr>
      <t>สํานักงานกองทุนเงินให้กู้ยืมเพื่อการศึกษา</t>
    </r>
  </si>
  <si>
    <t>หมวดงานครุภัณฑ์จัดจ้างหรือสั่งทํา / งานตกแต่งภาย</t>
  </si>
  <si>
    <t>1.XXX</t>
  </si>
  <si>
    <t>แบบสรุปคุรุภัณฑ์</t>
  </si>
  <si>
    <r>
      <t xml:space="preserve">กลุ่มงาน/งาน                    </t>
    </r>
    <r>
      <rPr>
        <sz val="16"/>
        <color theme="1"/>
        <rFont val="TH SarabunPSK"/>
        <family val="2"/>
      </rPr>
      <t>สํานักงานกองทุนเงินให้กู้ยืมเพื่อการศึกษา (กยศ)</t>
    </r>
  </si>
  <si>
    <t>หมวดงานสถาปัตยกรรมภายใน</t>
  </si>
  <si>
    <t>ผนังโครงเคร่าโลหะชุบสังกะสี กรุผนังยิบซั่มบอร์ด หนา 12 มม. สูงชนฝ้าเพดานเดิม</t>
  </si>
  <si>
    <t>WALL FINISHING</t>
  </si>
  <si>
    <t>WALL STRUCTURE</t>
  </si>
  <si>
    <t>ผนังทาสี SuperShield Duraclean D100</t>
  </si>
  <si>
    <t>DOOR</t>
  </si>
  <si>
    <t>ตร.ม</t>
  </si>
  <si>
    <t>บาน</t>
  </si>
  <si>
    <t>หมวดงานระบบประกอบอาคาร
"งานระบบไฟฟ้า"</t>
  </si>
  <si>
    <t>รวมราคาหมวดงานสถาปัตยกรรม</t>
  </si>
  <si>
    <t>หมวดงานระบบประกอบอาคาร
"งานระบบคอมพิวเตอร์สื่อสาร"</t>
  </si>
  <si>
    <t>หมวดงานระบบประกอบอาคาร"งานระบบไฟฟ้า"</t>
  </si>
  <si>
    <t>1. งานเตรียมการทั่วไป</t>
  </si>
  <si>
    <t>สายไฟฟ้า (Cable &amp; Wiring, IE01(THW),750V 70C</t>
  </si>
  <si>
    <t>ตู้ไฟฟ้าและอุปกรณ์ (Main Equipment)</t>
  </si>
  <si>
    <t>ท่อร้อยสาย Conduit &amp; Wireway</t>
  </si>
  <si>
    <t>อุปกรณ์ (Main Equipment)</t>
  </si>
  <si>
    <t>ตู้</t>
  </si>
  <si>
    <t>ชุด</t>
  </si>
  <si>
    <t>Data &amp; cabling and Accessories</t>
  </si>
  <si>
    <t>Commissioning &amp; Testing</t>
  </si>
  <si>
    <t>รวมราคาหมวดงานครุภัณฑ์จัดจ้างหรือสั่งทํา</t>
  </si>
  <si>
    <t>หมวดงานครุภัณฑ์จัดจ้างหรือสั่งทํา</t>
  </si>
  <si>
    <t>หมวดงานระบบประกอบอาคาร"งานระบบคอมพิวเตอร์สื่อสาร"</t>
  </si>
  <si>
    <r>
      <rPr>
        <b/>
        <sz val="16"/>
        <color theme="1"/>
        <rFont val="TH SarabunPSK"/>
        <family val="2"/>
      </rPr>
      <t>เมื่อวันที่</t>
    </r>
    <r>
      <rPr>
        <sz val="16"/>
        <color theme="1"/>
        <rFont val="TH SarabunPSK"/>
        <family val="2"/>
      </rPr>
      <t>......................................................</t>
    </r>
  </si>
  <si>
    <t>หมวดค่าดำเนินการและประสานงานฝ่ายอาคาร</t>
  </si>
  <si>
    <t>ค่าประกันภัยการตกแต่งพื้นที่ (กรณีพื้นที่&gt;2,000ตร.ม.)</t>
  </si>
  <si>
    <t>เงินมัดจำประกันความเสียหาย (กรณีพื้นที่&gt;1,000ตร.ม.)</t>
  </si>
  <si>
    <t>ค่าไฟฟ้า</t>
  </si>
  <si>
    <t>ค่าประปา</t>
  </si>
  <si>
    <t>รวมราคาหมวดค่าดำเนินการและประสานงานฝ่ายอาคาร</t>
  </si>
  <si>
    <t>5.1.1</t>
  </si>
  <si>
    <t>5.1.2</t>
  </si>
  <si>
    <t>5.1.3</t>
  </si>
  <si>
    <t>FLOOR FINISHING</t>
  </si>
  <si>
    <t>SIGNAGE</t>
  </si>
  <si>
    <t>ป้ายชื่อห้อง</t>
  </si>
  <si>
    <t>งาน</t>
  </si>
  <si>
    <t>F6</t>
  </si>
  <si>
    <t>งานเตรียมการทั่วไป</t>
  </si>
  <si>
    <t>ลงชื่อ................................................................ผู้เสนอราคา</t>
  </si>
  <si>
    <t xml:space="preserve"> (......................................................)</t>
  </si>
  <si>
    <t>5.1.4</t>
  </si>
  <si>
    <t>5.1.5</t>
  </si>
  <si>
    <t>ก่อน VAT</t>
  </si>
  <si>
    <t>ค่าดำเนินการ+กำไร</t>
  </si>
  <si>
    <t xml:space="preserve"> </t>
  </si>
  <si>
    <t>งานวัสดุปกคลุมพื้นที่ปรับปรุง + ป้องกันฝุ่น+ส่วนกลางที่ AIA ชั้น 11</t>
  </si>
  <si>
    <t>งานวัสดุปกคลุมพื้นที่ปรับปรุง + ป้องกันฝุ่น+ส่วนกลางที่ อาคารรุ่งโรจน์ ชั้น 10</t>
  </si>
  <si>
    <t>อาคารรุ่งโรจน์ ชั้น 10</t>
  </si>
  <si>
    <t>กลุ่ม 1 ทำหน้าที่โทรศัพท์ติดตามหนี้</t>
  </si>
  <si>
    <t>หมวดงานครุภัณฑ์ สำหรับ Zone "A"-Call center</t>
  </si>
  <si>
    <t>โต๊ะหัวหน้า</t>
  </si>
  <si>
    <t>โต๊ะวาง Printer</t>
  </si>
  <si>
    <t>โต๊ะพนักงาน</t>
  </si>
  <si>
    <t>หมวดงานครุภัณฑ์ สำหรับ Zone "B"-เจ้าหน้าที่โทรศัพท์ติดตามหนี้</t>
  </si>
  <si>
    <t>ใช้ของเก่า 75ตัว</t>
  </si>
  <si>
    <t>ใช้โต๊ะเก่า 75ตัว</t>
  </si>
  <si>
    <t>หมวดงานครุภัณฑ์ สำหรับ ห้องPantry</t>
  </si>
  <si>
    <t>โต๊ะ ขนาด สำหรับนั่ง 6 ที่นั้ง</t>
  </si>
  <si>
    <t>ป้ายชื่อ Zone</t>
  </si>
  <si>
    <t>กลุ่ม 2 ทำหน้าที่ Call center</t>
  </si>
  <si>
    <t>ห้อง Pantry</t>
  </si>
  <si>
    <t>BUILT-IN FURNITURE</t>
  </si>
  <si>
    <t>ห้อง SERVER</t>
  </si>
  <si>
    <t>DOOR ประตูกั้นหน้าลิฟท์ที่จะเดินไปห้องน้ำ</t>
  </si>
  <si>
    <t>งานริ้อถอน เจาะผนัง เพื่อทำประตู</t>
  </si>
  <si>
    <t>งานปรับปรุงพื้นที่อาคาร AIA ชั้น11ให้อยู่ในสภาพเดิม</t>
  </si>
  <si>
    <t>ลอกสีพื้น Epoxy แล้วทำคืนเป็นคอนกรีตเปลือย</t>
  </si>
  <si>
    <t>รวมราคาหมวดงานระบบประกอบอาคาร
"งานระบบไฟฟ้า อาคารรุ่งโรจน์ ชั้น 10"</t>
  </si>
  <si>
    <t>งานระบบไฟฟ้าประกอบอาคาร อาคารรุ่งโรจน์ ชั้น 10</t>
  </si>
  <si>
    <t>รวมราคาหมวดงานระบบประกอบอาคาร
"งานระบบคอมพิวเตอร์สื่อสาร อาคารรุ่งโรจน์ ชั้น10"</t>
  </si>
  <si>
    <t xml:space="preserve">แบบเลขที่            </t>
  </si>
  <si>
    <t>ปรับปรุงพื้นที่ปฏิบัติ Call Center อาคารรุ่งโรจน์ ชั้น 10</t>
  </si>
  <si>
    <t>ขนาด 950x2800 มม. ประตูบานเปิดเดี่ยว ทำจากโครงไม้กรุไม้อัด ปิดพลาสติกลามิเนต ความหนารวม 3.5 ซม. เซาะร่อง 5มม.ทำสีเทียบพลาสติกลามิเทต/ กรอบ วงกบอลูมิเนียม ขนาด 25x100 มม.</t>
  </si>
  <si>
    <t>ค่าบริการต่างๆในการตกแต่งหรือปรับปรุงพื้นที่ จ่ายให้ส่วนกลาง ค่าดำเนินจัดย้ายโต๊ะทำงาน จำนวน 75 ชุด ย้ายจากอาคาร AIA ไปอาคารรุ่งโรจน์ ชั้น 10</t>
  </si>
  <si>
    <t>ดอกเบี้ยเงินกู้                       5.00 %</t>
  </si>
  <si>
    <t>ติดตั้งปั๊มชู๊ตน้ำเสียไปยังท่อระบายน้ำ (อ่างล้างจาน)</t>
  </si>
  <si>
    <t>ติดตั้งปั๊มชู๊ตน้ำเสียไปยังท่อระบายน้ำ (ซักผ้าฯ)</t>
  </si>
  <si>
    <t xml:space="preserve">ติดตั้งAccess Control </t>
  </si>
  <si>
    <t>เครื่อง</t>
  </si>
  <si>
    <t>ติดตั้งTimer ตั้งเวลาเปิด-ปิดเครื่องปรับอากาศ</t>
  </si>
  <si>
    <t xml:space="preserve">ติดตั้งAccess control </t>
  </si>
  <si>
    <t>ใช้เครื่องเดิมที่ย้ายจากอาคารเดิม</t>
  </si>
  <si>
    <t>DOOR ประตูเชื่อมต่อระหว่างพื้นที่ปฏิบัติงานและพื้นที่ส่วนกลาง</t>
  </si>
  <si>
    <r>
      <t>ก่อพื้นเพื่อให้แม่บ้านสามารถซักผ้าขี้ริ้วได้ใน</t>
    </r>
    <r>
      <rPr>
        <b/>
        <sz val="16"/>
        <color theme="1"/>
        <rFont val="TH SarabunPSK"/>
        <family val="2"/>
      </rPr>
      <t>ห้องน้ำหญิง</t>
    </r>
  </si>
  <si>
    <t>ติดตั้งอ่างล้างจาน ในห้องน้ำผู้พิการ</t>
  </si>
  <si>
    <t>งานริ้อถอนชักโครกห้องน้ำผู้พิการ, เฟอร์นิเจอร์และอื่นๆ ที่ไม่กำหนดในแบบ เอาจากหน้างานไปเก็บหรือไปทิ้ง</t>
  </si>
  <si>
    <t>งานชนย้ายครุภัณฑ์จากอาคารเอไอเอฯ ชั้น 11 (สนง.เดิม)ไปยังอาคารรุ่งโรจน์ธนกุล ชั้น 10(อาคารใหม่)</t>
  </si>
  <si>
    <t>ขนย้ายครุภัณฑ์จำนวน 75 ชุดเพื่อติดตั้งที่อาคารใหม่</t>
  </si>
  <si>
    <t>วัน</t>
  </si>
  <si>
    <t>รายละเอียดตามTOR</t>
  </si>
  <si>
    <t xml:space="preserve">โต๊ะขนาดไม่น้อยกว่า 100 x70 x 74 ซม.ไม่มีตู้ลิ้นชัก แผ่นท๊อปไม้ PB/ ปิดผิวเมลานีน เจาะรูร้อยสายไฟ แผ่นกันโป๊ และ ขาโต๊ะเป็นเหล็กพ่นสี อบความร้อน ร้อยสายไฟได้ </t>
  </si>
  <si>
    <t>ตู้โมบายล์ลิ้นชัก 3 ชั้น ขนาดไม่น้อยกว่า w400 X D590 X H650 MM" ไม้ PB  แผ่นท๊อปและหน้าบานไม้ PB ลิ้นชักมีถาดใส่ดินสอ ลิ้นชักล่างใส่แฟ้มแขวนได้ / มีลูกล้อ+มือจับแท่งสีเงิน+กุญแจล๊อค 2 ดอก</t>
  </si>
  <si>
    <t>เก้าอี้พนักพิงกลางเบาะและพนักพิงหุ้มหนังเทียมสีตามที่กองทุนฯ กำหนด ปรับขึ้นลงได้ ขา 5 แฉก ลูกล้อพลาสติกสีดำ ขนาดไม่น้อยกว่า 55X70x100 ซม.</t>
  </si>
  <si>
    <t>กั้นด้านข้างซ้าย-ขวาบนโต๊ะพนักงาน</t>
  </si>
  <si>
    <t>กั้นด้านหน้าโต๊ะพนักงาน</t>
  </si>
  <si>
    <t>กั้นระหว่างกลุ่มงาน</t>
  </si>
  <si>
    <t>โต๊ะขนาดไม่น้อยกว่า กว้าง 100 ลึก 70 สูง 74 ซม.  ไม้ PB ปิดผิวเมลามีนทั้งตัว สีตามที่กองทุนฯ กำหนด</t>
  </si>
  <si>
    <t xml:space="preserve"> -สำหรับหัวหน้า 2 รายการ
 -หน้าโต๊ะหัวหน้าโต๊ะละ 2 รายการ</t>
  </si>
  <si>
    <t xml:space="preserve"> -สำหรับหัวหน้า 3 รายการ
 -หน้าโต๊ะหัวหน้าโต๊ะละ 2 รายการ</t>
  </si>
  <si>
    <t>ตู้เย็น ขนาดไม่น้อยกว่า13 คิว</t>
  </si>
  <si>
    <t>ไมโครเวฟขนาดไม่น้อยกว่า 25 ลิตร</t>
  </si>
  <si>
    <t>จัดหาและติดตั้งเครื่องทำร้อนน้ำเย็น พร้อมเครื่องกรองน้ำ รุ่นที่รองรับพนักงานได้ 200คน พร้อมเดินท่อต่อจากระบบประปาของอาคาร</t>
  </si>
  <si>
    <t>กล้องวงจรปิดชนิด IP พร้อมระบบบันทึกภาพ ชุดควบคุมและแสดงผล</t>
  </si>
  <si>
    <t>กล้องวงจรปิดสำหรับติดตั้งภายในอาคาร</t>
  </si>
  <si>
    <t>อื่นๆ ระบุ...</t>
  </si>
  <si>
    <t>ถังดับเพลิง ขนาดไม่น้อยกว่า 15 ปอนด์</t>
  </si>
  <si>
    <t>ถัง</t>
  </si>
  <si>
    <t>พื้นที่ส่วนกลาง (บริเวณทางเดินหน้าห้องน้ำ)</t>
  </si>
  <si>
    <t>1.2.7</t>
  </si>
  <si>
    <t>1.2.8</t>
  </si>
  <si>
    <t>ม.</t>
  </si>
  <si>
    <t>งานผนังตกแต่งพร้อมโลโก้กยศ. (บริเวณประตูทางเข้าสำนักงาน)</t>
  </si>
  <si>
    <t>จุด</t>
  </si>
  <si>
    <t>อัน</t>
  </si>
  <si>
    <t>CAT6 24 Port Patch panal (1U) สำหรับ PC</t>
  </si>
  <si>
    <t>CAT6 24 Port Patch panal (1U) สำหรับ Access Point</t>
  </si>
  <si>
    <t>สาย LAN Patch Cord ระหว่าง Switch กับ Path Panel ยาว 3 เมตร</t>
  </si>
  <si>
    <t>สาย LAN Patch Cord สำหรับเครื่องคอมพิวเตอร์ ยาว 1.5 เมตร</t>
  </si>
  <si>
    <t>สาย LAN Patch Cord สำหรับอุปกรณ์อื่นๆ ยาว 3 เมตร</t>
  </si>
  <si>
    <t>เส้น</t>
  </si>
  <si>
    <t>Test สาย LAN สำหรับ PC</t>
  </si>
  <si>
    <t>Test สาย LAN สำหรับ Access Point</t>
  </si>
  <si>
    <t>Test สาย LAN สำหรับ Printer &amp; Xerox</t>
  </si>
  <si>
    <t xml:space="preserve">Test สาย LAN สำหรับ เครื่องบันทึกเวลา </t>
  </si>
  <si>
    <t>Test สาย LAN สำหรับ กล้องวงจรปิด</t>
  </si>
  <si>
    <t>เข้าสายที่ Patch panal สำหรับ PC</t>
  </si>
  <si>
    <t>เข้าสายที่ Patch panal สำหรับ Printer &amp; Xerox</t>
  </si>
  <si>
    <t xml:space="preserve">ติดตั้งอุปกรณ์ Cable Management พร้อมจัดสาย LAN ภายในตู้ Rack </t>
  </si>
  <si>
    <t>Wireway 4x4 2x4, Flex, Box ,EMT 1/2" 3/4", ข้อต่อ, ข้องอ, ราง WW, อุปกรณ์จับยึด</t>
  </si>
  <si>
    <t>Service Charge ทำงานนอกเวลาทำการ วันหยุด เสาร์-อาทิตย์</t>
  </si>
  <si>
    <t>เดินสาย LAN Cat 6 UTP Cable Indoor, สำหรับ PC พร้อมเต้ารับฝั่ง User</t>
  </si>
  <si>
    <t>เดินสาย LAN Cat 6 UTP Cable Indoor, สำหรับ  Printer &amp; Xerox พร้อมเต้ารับฝั่ง User</t>
  </si>
  <si>
    <t>เดินสาย LAN Cat 6 UTP Cable Indoor, สำหรับ เครื่องบันทึกเวลา พร้อมเต้ารับฝั่ง User</t>
  </si>
  <si>
    <t>เดินสาย LAN Cat 6 UTP Cable Indoor, สำหรับ Access Point พร้อมเข้าหัวทั้ง 2 ด้าน</t>
  </si>
  <si>
    <t>เดินสาย LAN Cat 6 UTP Cable Indoor, สำหรับ กล้องวงจรปิด พร้อมเข้าหัวทั้ง 2 ด้าน</t>
  </si>
  <si>
    <t xml:space="preserve">ชุดตู้  คอนซูมเมอร์ </t>
  </si>
  <si>
    <t>เดินสายไฟฟ้าเมน 2x4/2.5 พร้อม Baker 20 Amp. สำหรับตู้ Rack เข้าสายแบบหัวจรวดตัวเมีย</t>
  </si>
  <si>
    <t>เดินสายไฟฟ้าเมน 2x4/2.5 พร้อม Baker 20 Amp. สำหรับ PC</t>
  </si>
  <si>
    <t>เดินสายไฟฟ้า 2x2.5/2.5  พร้อมกล่องและปลั๊กไฟ Panasonic สำหรับ PC</t>
  </si>
  <si>
    <t>เดินสายไฟฟ้าเมน 2x4/2.5 พร้อม Baker 20 Amp. สำหรับ Printer &amp; Xerox</t>
  </si>
  <si>
    <t xml:space="preserve">เดินสายไฟฟ้าเมน 2x4/2.5 พร้อม Baker 20 Amp. สำหรับ เครื่องบันทึกเวลา </t>
  </si>
  <si>
    <t>เดินสายไฟฟ้าเมน 2x4/2.5 พร้อม Baker 20 Amp. สำหรับ Printer</t>
  </si>
  <si>
    <t>เดินสายไฟฟ้า 2x2.5/2.5  พร้อมกล่องและปลั๊กไฟ Panasonic สำหรับ Printer &amp; Xerox</t>
  </si>
  <si>
    <t xml:space="preserve">เดินสายไฟฟ้า 2x2.5/2.5  พร้อมกล่องและปลั๊กไฟ Panasonic สำหรับ เครื่องบันทึกเวลา </t>
  </si>
  <si>
    <t>เดินสายไฟฟ้า 2x2.5/2.5  พร้อมกล่องและปลั๊กไฟ Panasonic สำหรับ Printer</t>
  </si>
  <si>
    <t>งานเขียนแบบระบบไฟฟ้า</t>
  </si>
  <si>
    <t>งานเขียนแบบระบบ LAN</t>
  </si>
  <si>
    <t>งานริ้อถอนโยกย้าย พื้น, ผนัง, ประตู, เฟอร์นิเจอร์และอื่นๆ ที่ไม่กำหนดในแบบ เอาจากหน้างานไปเก็บหรือไปทิ้ง ชั้น 11 เดิม</t>
  </si>
  <si>
    <t xml:space="preserve">โต๊ะขนาดไม่น้อยกว่า 100 x60 x 75 ซม.ไม่มีตู้ลิ้นชัก แผ่นท๊อปไม้ PB/ ปิดผิวเมลามีน เจาะรูร้อยสายไฟ แผ่นกันโป๊ และ ขาโต๊ะเป็นเหล็กพ่นสี อบความร้อน ร้อยสายไฟได้ </t>
  </si>
  <si>
    <t xml:space="preserve">เก้าอี้พนักพิงกลางเบาะและพนักพิงหุ้มหนังเทียม ปรับขึ้นลงได้ ขา 5 แฉก ลูกล้อพลาสติกสีดำ ขนาดเก้าอี้ 61X68x90 ซม. </t>
  </si>
  <si>
    <t>Partition สูง 35 x กว้าง 60 ซม.โครงไม้หุ้มผ้าทั้งสองด้าน สีตามที่กองทุนฯ กำหนด</t>
  </si>
  <si>
    <t>Partition สูง 35 x กว้าง 100 ซม. โครงไม้หุ้มผ้าทั้งสองด้าน สีตามที่กองทุนฯกำหนด</t>
  </si>
  <si>
    <t>Partition สูง 180 x ยาว 100 โครงไม้หุ้มผ้าทั้งสองด้าน สีตามที่กองทุนฯ กำหนด</t>
  </si>
  <si>
    <t>5.1.6</t>
  </si>
  <si>
    <t>Partition สูง 180 x ยาว 60 โครงไม้หุ้มผ้าทั้งสองด้าน สีตามที่กองทุนฯ กำหนด</t>
  </si>
  <si>
    <t>5.1.7</t>
  </si>
  <si>
    <t>เสาจบPartition สูง 180 ซม.</t>
  </si>
  <si>
    <t>5.1.8</t>
  </si>
  <si>
    <t>ตู้โมบายล์ลิ้นชัก 3 ชั้น ขนาดไม่น้อยกว่า  w410 X D600 X H650 MM" ไม้ PB  แผ่นท๊อปและหน้าบานไม้ PB ลิ้นชักมีถาดใส่ดินสอ ลิ้นชักล่างใส่แฟ้มแขวนได้ / มีลูกล้อ+มือจับแท่งสีเงิน+กุญแจล๊อค 2 ดอก</t>
  </si>
  <si>
    <t>เก้าอี้พนักพิงกลางเบาะและพนักพิงหุ้มหนังเทียมสีตามที่กองทุนฯ กำหนด ปรับขึ้นลงได้ ขา 5 แฉก ลูกล้อพลาสติกสีดำ ขนาดไม่น้อยกว่า 63X71x106 ซม.</t>
  </si>
  <si>
    <t>โต๊ะทำงาน กว้าง 100 ลึก 60 สูง 75 ซม.ไม่มีตู้ลิ้นชัก สีเทาอ่อนทั้งตัว - ไม้ PB ปิดผิวเมลามีนทั้งตัว (P107-3R)/(PY/PY)</t>
  </si>
  <si>
    <t>เก้าอี้พนักพิงกลางเบาะและพนักพิงหุ้มหนังเทียม ปรับขึ้นลงได้ ขา 5 แฉก ลูกล้อพลาสติกสีดำ ขนาดเก้าอี้ 61X68x90 ซม.</t>
  </si>
  <si>
    <t>เก้าอี้ ขนาดไม่น้อยกว่า 44X55X91 ซม.</t>
  </si>
  <si>
    <t>1.1.2</t>
  </si>
  <si>
    <t>1.2.12</t>
  </si>
  <si>
    <t>5.1.9</t>
  </si>
  <si>
    <t>5.1.10</t>
  </si>
  <si>
    <t>5.1.11</t>
  </si>
  <si>
    <t>5.2.1</t>
  </si>
  <si>
    <t>5.1.0</t>
  </si>
  <si>
    <t>5.2.0</t>
  </si>
  <si>
    <t>5.2.2</t>
  </si>
  <si>
    <t>5.2.3</t>
  </si>
  <si>
    <t>5.2.4</t>
  </si>
  <si>
    <t>5.2.5</t>
  </si>
  <si>
    <t>5.2.6</t>
  </si>
  <si>
    <t>5.2.7</t>
  </si>
  <si>
    <t>5.2.8</t>
  </si>
  <si>
    <t>5.3.0</t>
  </si>
  <si>
    <t>5.3.1</t>
  </si>
  <si>
    <t>5.3.2</t>
  </si>
  <si>
    <t>5.3.3</t>
  </si>
  <si>
    <t>5.3.4</t>
  </si>
  <si>
    <t>5.3.5</t>
  </si>
  <si>
    <t xml:space="preserve">ผนังตกแต่งพร้อมโลโก้กยศ. </t>
  </si>
  <si>
    <t>1.1.1</t>
  </si>
  <si>
    <t>1.1.3</t>
  </si>
  <si>
    <t>1.1.4</t>
  </si>
  <si>
    <t>1.1.5</t>
  </si>
  <si>
    <t>1.1.6</t>
  </si>
  <si>
    <t>1.1.7</t>
  </si>
  <si>
    <t>1.1.8</t>
  </si>
  <si>
    <t>1.2.9</t>
  </si>
  <si>
    <t>1.2.10</t>
  </si>
  <si>
    <t>1.2.11</t>
  </si>
  <si>
    <t>1.2.13</t>
  </si>
  <si>
    <t>1.2.14</t>
  </si>
  <si>
    <t>1.2.15</t>
  </si>
  <si>
    <t>1.2.16</t>
  </si>
  <si>
    <t>1.2.17</t>
  </si>
  <si>
    <t>1.2.18</t>
  </si>
  <si>
    <t>1.2.19</t>
  </si>
  <si>
    <t>1.2.20</t>
  </si>
  <si>
    <t>1.2.21</t>
  </si>
  <si>
    <t>1.2.22</t>
  </si>
  <si>
    <t>1.2.23</t>
  </si>
  <si>
    <t>1.2.24</t>
  </si>
  <si>
    <t>1.2.25</t>
  </si>
  <si>
    <t>1.2.26</t>
  </si>
  <si>
    <t>1.2.27</t>
  </si>
  <si>
    <t>1.2.28</t>
  </si>
  <si>
    <t>2.3.1</t>
  </si>
  <si>
    <t>2.3.2</t>
  </si>
  <si>
    <t>2.4.1</t>
  </si>
  <si>
    <t>2.2.1</t>
  </si>
  <si>
    <t>2.4.2</t>
  </si>
  <si>
    <t>2.4.3</t>
  </si>
  <si>
    <t>2.4.4</t>
  </si>
  <si>
    <t>2.4.5</t>
  </si>
  <si>
    <t>2.4.6</t>
  </si>
  <si>
    <t>2.4.7</t>
  </si>
  <si>
    <t>2.4.8</t>
  </si>
  <si>
    <t>2.4.9</t>
  </si>
  <si>
    <t>2..1.1</t>
  </si>
  <si>
    <t>3.1.1</t>
  </si>
  <si>
    <t>3.2.1</t>
  </si>
  <si>
    <t>3.2.2</t>
  </si>
  <si>
    <t>3.2.3</t>
  </si>
  <si>
    <t>3.2.4</t>
  </si>
  <si>
    <t>3.2.5</t>
  </si>
  <si>
    <t>3.2.6</t>
  </si>
  <si>
    <t>3.3.1</t>
  </si>
  <si>
    <t>3.3.2</t>
  </si>
  <si>
    <t>3.3.3</t>
  </si>
  <si>
    <t>3.3.4</t>
  </si>
  <si>
    <t>3.3.5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</si>
  <si>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</si>
  <si>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</si>
  <si>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</si>
  <si>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</si>
  <si>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</si>
  <si>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</si>
  <si>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</si>
  <si>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</si>
  <si>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3.4.9</t>
  </si>
  <si>
    <t>3.5.1</t>
  </si>
  <si>
    <t>3.5.2</t>
  </si>
  <si>
    <t>3.5.3</t>
  </si>
  <si>
    <t>ตู้ล็อคเกอร์ 15 ช่องขนาด กว้าง90 x ลึก45 x สูง185 ซม.</t>
  </si>
  <si>
    <t>ติดตั้ง เครื่องปรับอากาศ 18000 BTU</t>
  </si>
  <si>
    <t>5.3.6</t>
  </si>
  <si>
    <t>ชุดเคาเตอร์ครัว พร้อมตู้ลอย ทำจากโครงไม้กรุไม้อัด ปิดผิวด้วยลามิเนต และท๊อบหิน ยาวรวม 6.00 ม.</t>
  </si>
  <si>
    <t>งานติดตั้ง Access Control ประตูบานเลื่อน</t>
  </si>
  <si>
    <t>อุปกรณ์บันทึกภาพ สามารถบันทึกภาพได้ไม่น้อยกว่า 30 วัน</t>
  </si>
  <si>
    <t>1.2.29</t>
  </si>
  <si>
    <t>ฝ่ายอาคารคิดมัดจำในพื้นที่เช่าของกองทุนฯ ทั้งหมด ซึ่ง &gt;1,000 ตรม.= 150,000 บาท</t>
  </si>
  <si>
    <t>งานระบบคอมพิวเตอร์สื่อสาร อาคารรุ่งโรจน์ ชั้น 10</t>
  </si>
  <si>
    <t>เรทของฝ่ายอาคาร</t>
  </si>
  <si>
    <t>(แผ่นที่...)</t>
  </si>
  <si>
    <r>
      <t xml:space="preserve">สถานที่ก่อสร้าง      </t>
    </r>
    <r>
      <rPr>
        <sz val="16"/>
        <color theme="1"/>
        <rFont val="TH SarabunPSK"/>
        <family val="2"/>
      </rPr>
      <t xml:space="preserve"> อาคาร รุ่งโรจน์ธนกุล และอาคารเอไอเอ แคปปิตอล เซ็นเตอร์ ถนนรัชดาภิเษก เขตดินแดง กรุงเทพฯ</t>
    </r>
  </si>
  <si>
    <r>
      <t xml:space="preserve">ชื่อโครงการ/งานก่อสร้าง  </t>
    </r>
    <r>
      <rPr>
        <sz val="16"/>
        <color theme="1"/>
        <rFont val="TH SarabunPSK"/>
        <family val="2"/>
      </rPr>
      <t>ปรับปรุงพื้นที่ปฏิบัติงาน อาคารรุ่งโรจน์ธนกุล ชั้น 10 และ อาคารเอไอเอ แคปปิตอล เซ็นเตอร์ชั้น11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</si>
</sst>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#,##0.00_);[Red]\(\-#,##0.00\);\-"/>
    <numFmt numFmtId="167" formatCode="0.0%"/>
    <numFmt numFmtId="168" formatCode="0.0"/>
    <numFmt numFmtId="169" formatCode="_(* #,##0.0000_);_(* \(#,##0.0000\);_(* &quot;-&quot;??_);_(@_)"/>
  </numFmts>
  <fonts count="19">
    <font>
      <sz val="10"/>
      <color rgb="FF000000"/>
      <name val="Times New Roman"/>
      <charset val="204"/>
    </font>
    <font>
      <sz val="14"/>
      <name val="Cordia New"/>
      <family val="2"/>
    </font>
    <font>
      <sz val="14"/>
      <name val="CordiaUPC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Angsana New"/>
      <family val="1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Angsana New"/>
      <family val="1"/>
    </font>
    <font>
      <sz val="11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0"/>
      <color rgb="FF000000"/>
      <name val="Times New Roman"/>
      <family val="1"/>
    </font>
    <font>
      <sz val="16"/>
      <color rgb="FFFF0000"/>
      <name val="TH SarabunPSK"/>
      <family val="2"/>
    </font>
    <font>
      <sz val="8"/>
      <name val="Times New Roman"/>
      <family val="1"/>
    </font>
    <font>
      <b/>
      <sz val="16"/>
      <name val="TH SarabunPSK"/>
      <family val="2"/>
    </font>
    <font>
      <sz val="16"/>
      <name val="TH SarabunPSK"/>
      <family val="2"/>
    </font>
    <font>
      <b/>
      <u/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39">
    <xf numFmtId="0" fontId="0" fillId="0" borderId="0" xfId="0" applyFill="1" applyBorder="1" applyAlignment="1">
      <alignment horizontal="left" vertical="top"/>
    </xf>
    <xf numFmtId="0" fontId="6" fillId="0" borderId="0" xfId="9" applyFont="1"/>
    <xf numFmtId="0" fontId="5" fillId="0" borderId="0" xfId="9" applyFont="1"/>
    <xf numFmtId="0" fontId="8" fillId="0" borderId="0" xfId="9" applyFont="1"/>
    <xf numFmtId="0" fontId="9" fillId="0" borderId="0" xfId="9" applyFont="1"/>
    <xf numFmtId="0" fontId="8" fillId="0" borderId="23" xfId="9" applyFont="1" applyBorder="1" applyAlignment="1">
      <alignment horizontal="center"/>
    </xf>
    <xf numFmtId="0" fontId="8" fillId="0" borderId="30" xfId="9" applyFont="1" applyBorder="1"/>
    <xf numFmtId="0" fontId="8" fillId="0" borderId="0" xfId="9" applyFont="1" applyAlignment="1">
      <alignment horizontal="right"/>
    </xf>
    <xf numFmtId="0" fontId="8" fillId="0" borderId="0" xfId="9" applyFont="1" applyAlignment="1">
      <alignment horizontal="left"/>
    </xf>
    <xf numFmtId="0" fontId="8" fillId="0" borderId="0" xfId="9" applyFont="1" applyAlignment="1">
      <alignment horizontal="center"/>
    </xf>
    <xf numFmtId="0" fontId="5" fillId="0" borderId="21" xfId="9" applyFont="1" applyBorder="1" applyAlignment="1">
      <alignment horizontal="center" vertical="center"/>
    </xf>
    <xf numFmtId="0" fontId="5" fillId="0" borderId="20" xfId="9" applyFont="1" applyBorder="1" applyAlignment="1">
      <alignment horizontal="center" vertical="center"/>
    </xf>
    <xf numFmtId="0" fontId="5" fillId="0" borderId="44" xfId="9" applyFont="1" applyBorder="1" applyAlignment="1">
      <alignment horizontal="center" vertical="center"/>
    </xf>
    <xf numFmtId="0" fontId="8" fillId="0" borderId="0" xfId="9" applyFont="1" applyAlignment="1">
      <alignment vertical="center"/>
    </xf>
    <xf numFmtId="0" fontId="8" fillId="0" borderId="45" xfId="9" applyFont="1" applyBorder="1"/>
    <xf numFmtId="3" fontId="8" fillId="0" borderId="45" xfId="9" applyNumberFormat="1" applyFont="1" applyBorder="1"/>
    <xf numFmtId="165" fontId="8" fillId="0" borderId="45" xfId="10" applyNumberFormat="1" applyFont="1" applyBorder="1"/>
    <xf numFmtId="0" fontId="8" fillId="0" borderId="46" xfId="9" applyFont="1" applyBorder="1"/>
    <xf numFmtId="0" fontId="8" fillId="0" borderId="28" xfId="9" applyFont="1" applyBorder="1"/>
    <xf numFmtId="0" fontId="8" fillId="0" borderId="5" xfId="9" applyFont="1" applyBorder="1"/>
    <xf numFmtId="0" fontId="8" fillId="0" borderId="14" xfId="9" applyFont="1" applyBorder="1"/>
    <xf numFmtId="0" fontId="8" fillId="0" borderId="47" xfId="9" applyFont="1" applyBorder="1"/>
    <xf numFmtId="0" fontId="5" fillId="0" borderId="48" xfId="9" applyFont="1" applyBorder="1"/>
    <xf numFmtId="0" fontId="8" fillId="0" borderId="49" xfId="9" applyFont="1" applyBorder="1"/>
    <xf numFmtId="0" fontId="8" fillId="0" borderId="50" xfId="9" applyFont="1" applyBorder="1"/>
    <xf numFmtId="0" fontId="8" fillId="0" borderId="51" xfId="9" applyFont="1" applyBorder="1"/>
    <xf numFmtId="0" fontId="5" fillId="0" borderId="52" xfId="9" applyFont="1" applyBorder="1" applyAlignment="1">
      <alignment horizontal="center" vertical="center"/>
    </xf>
    <xf numFmtId="0" fontId="8" fillId="0" borderId="55" xfId="9" applyFont="1" applyBorder="1"/>
    <xf numFmtId="165" fontId="5" fillId="0" borderId="56" xfId="10" applyNumberFormat="1" applyFont="1" applyBorder="1" applyAlignment="1"/>
    <xf numFmtId="0" fontId="8" fillId="0" borderId="57" xfId="9" applyFont="1" applyBorder="1"/>
    <xf numFmtId="0" fontId="8" fillId="0" borderId="52" xfId="9" applyFont="1" applyBorder="1" applyAlignment="1">
      <alignment horizontal="center"/>
    </xf>
    <xf numFmtId="3" fontId="8" fillId="0" borderId="13" xfId="9" applyNumberFormat="1" applyFont="1" applyBorder="1"/>
    <xf numFmtId="0" fontId="8" fillId="0" borderId="13" xfId="9" applyFont="1" applyBorder="1"/>
    <xf numFmtId="165" fontId="8" fillId="0" borderId="13" xfId="10" applyNumberFormat="1" applyFont="1" applyBorder="1"/>
    <xf numFmtId="0" fontId="8" fillId="0" borderId="14" xfId="9" applyFont="1" applyBorder="1" applyAlignment="1">
      <alignment wrapText="1"/>
    </xf>
    <xf numFmtId="0" fontId="8" fillId="2" borderId="0" xfId="9" applyFont="1" applyFill="1"/>
    <xf numFmtId="43" fontId="8" fillId="0" borderId="14" xfId="11" applyFont="1" applyBorder="1"/>
    <xf numFmtId="0" fontId="8" fillId="0" borderId="14" xfId="9" applyFont="1" applyBorder="1" applyAlignment="1">
      <alignment vertical="top" wrapText="1"/>
    </xf>
    <xf numFmtId="0" fontId="8" fillId="0" borderId="14" xfId="9" applyFont="1" applyBorder="1" applyAlignment="1">
      <alignment vertical="top"/>
    </xf>
    <xf numFmtId="0" fontId="8" fillId="0" borderId="14" xfId="9" applyFont="1" applyBorder="1" applyAlignment="1">
      <alignment horizontal="center" vertical="top"/>
    </xf>
    <xf numFmtId="0" fontId="8" fillId="3" borderId="14" xfId="9" applyFont="1" applyFill="1" applyBorder="1" applyAlignment="1">
      <alignment horizontal="center" vertical="top"/>
    </xf>
    <xf numFmtId="166" fontId="14" fillId="0" borderId="14" xfId="9" applyNumberFormat="1" applyFont="1" applyBorder="1" applyAlignment="1">
      <alignment vertical="top" wrapText="1"/>
    </xf>
    <xf numFmtId="166" fontId="8" fillId="0" borderId="14" xfId="9" applyNumberFormat="1" applyFont="1" applyBorder="1" applyAlignment="1">
      <alignment vertical="top"/>
    </xf>
    <xf numFmtId="0" fontId="11" fillId="0" borderId="14" xfId="9" applyFont="1" applyFill="1" applyBorder="1" applyAlignment="1">
      <alignment vertical="top" wrapText="1"/>
    </xf>
    <xf numFmtId="0" fontId="8" fillId="0" borderId="14" xfId="9" applyFont="1" applyFill="1" applyBorder="1" applyAlignment="1">
      <alignment vertical="top"/>
    </xf>
    <xf numFmtId="0" fontId="8" fillId="0" borderId="14" xfId="9" applyFont="1" applyFill="1" applyBorder="1" applyAlignment="1">
      <alignment horizontal="center" vertical="top"/>
    </xf>
    <xf numFmtId="166" fontId="14" fillId="0" borderId="14" xfId="9" applyNumberFormat="1" applyFont="1" applyBorder="1" applyAlignment="1">
      <alignment vertical="top"/>
    </xf>
    <xf numFmtId="0" fontId="11" fillId="3" borderId="14" xfId="9" applyFont="1" applyFill="1" applyBorder="1" applyAlignment="1">
      <alignment vertical="top" wrapText="1"/>
    </xf>
    <xf numFmtId="0" fontId="8" fillId="3" borderId="14" xfId="9" applyFont="1" applyFill="1" applyBorder="1" applyAlignment="1">
      <alignment vertical="top"/>
    </xf>
    <xf numFmtId="166" fontId="14" fillId="0" borderId="14" xfId="10" applyNumberFormat="1" applyFont="1" applyBorder="1" applyAlignment="1">
      <alignment vertical="top"/>
    </xf>
    <xf numFmtId="0" fontId="8" fillId="0" borderId="0" xfId="9" applyFont="1" applyAlignment="1">
      <alignment vertical="top"/>
    </xf>
    <xf numFmtId="0" fontId="5" fillId="0" borderId="0" xfId="9" applyFont="1" applyAlignment="1">
      <alignment horizontal="right" vertical="top"/>
    </xf>
    <xf numFmtId="0" fontId="5" fillId="0" borderId="8" xfId="9" applyFont="1" applyBorder="1" applyAlignment="1">
      <alignment vertical="top"/>
    </xf>
    <xf numFmtId="0" fontId="8" fillId="0" borderId="8" xfId="9" applyFont="1" applyBorder="1" applyAlignment="1">
      <alignment vertical="top"/>
    </xf>
    <xf numFmtId="0" fontId="5" fillId="0" borderId="9" xfId="9" applyFont="1" applyBorder="1" applyAlignment="1">
      <alignment vertical="top"/>
    </xf>
    <xf numFmtId="0" fontId="8" fillId="0" borderId="9" xfId="9" applyFont="1" applyBorder="1" applyAlignment="1">
      <alignment vertical="top"/>
    </xf>
    <xf numFmtId="0" fontId="5" fillId="0" borderId="59" xfId="9" applyFont="1" applyBorder="1" applyAlignment="1">
      <alignment vertical="top"/>
    </xf>
    <xf numFmtId="0" fontId="8" fillId="0" borderId="59" xfId="9" applyFont="1" applyBorder="1" applyAlignment="1">
      <alignment vertical="top"/>
    </xf>
    <xf numFmtId="0" fontId="5" fillId="0" borderId="0" xfId="9" applyFont="1" applyAlignment="1">
      <alignment vertical="top"/>
    </xf>
    <xf numFmtId="0" fontId="8" fillId="0" borderId="45" xfId="9" applyFont="1" applyBorder="1" applyAlignment="1">
      <alignment horizontal="center" vertical="top"/>
    </xf>
    <xf numFmtId="0" fontId="11" fillId="0" borderId="45" xfId="9" applyFont="1" applyBorder="1" applyAlignment="1">
      <alignment horizontal="left" vertical="top"/>
    </xf>
    <xf numFmtId="0" fontId="8" fillId="0" borderId="45" xfId="9" applyFont="1" applyBorder="1" applyAlignment="1">
      <alignment vertical="top"/>
    </xf>
    <xf numFmtId="0" fontId="5" fillId="0" borderId="14" xfId="9" applyFont="1" applyBorder="1" applyAlignment="1">
      <alignment vertical="top"/>
    </xf>
    <xf numFmtId="0" fontId="5" fillId="0" borderId="14" xfId="9" applyFont="1" applyBorder="1" applyAlignment="1">
      <alignment vertical="top" wrapText="1"/>
    </xf>
    <xf numFmtId="43" fontId="8" fillId="0" borderId="0" xfId="9" applyNumberFormat="1" applyFont="1" applyAlignment="1">
      <alignment vertical="top"/>
    </xf>
    <xf numFmtId="43" fontId="8" fillId="0" borderId="0" xfId="11" applyFont="1" applyAlignment="1">
      <alignment vertical="top"/>
    </xf>
    <xf numFmtId="0" fontId="8" fillId="0" borderId="58" xfId="9" applyFont="1" applyBorder="1" applyAlignment="1">
      <alignment horizontal="center" vertical="top"/>
    </xf>
    <xf numFmtId="0" fontId="8" fillId="0" borderId="60" xfId="9" applyFont="1" applyBorder="1" applyAlignment="1">
      <alignment vertical="top"/>
    </xf>
    <xf numFmtId="0" fontId="14" fillId="0" borderId="14" xfId="9" applyFont="1" applyBorder="1" applyAlignment="1">
      <alignment vertical="top"/>
    </xf>
    <xf numFmtId="0" fontId="8" fillId="0" borderId="50" xfId="9" applyFont="1" applyBorder="1" applyAlignment="1">
      <alignment vertical="top"/>
    </xf>
    <xf numFmtId="0" fontId="5" fillId="3" borderId="6" xfId="9" applyFont="1" applyFill="1" applyBorder="1" applyAlignment="1">
      <alignment horizontal="center" vertical="top"/>
    </xf>
    <xf numFmtId="0" fontId="5" fillId="4" borderId="6" xfId="9" applyFont="1" applyFill="1" applyBorder="1" applyAlignment="1">
      <alignment vertical="top"/>
    </xf>
    <xf numFmtId="0" fontId="11" fillId="0" borderId="14" xfId="9" applyFont="1" applyBorder="1" applyAlignment="1">
      <alignment vertical="top"/>
    </xf>
    <xf numFmtId="0" fontId="11" fillId="0" borderId="14" xfId="9" applyFont="1" applyBorder="1" applyAlignment="1">
      <alignment vertical="top" wrapText="1"/>
    </xf>
    <xf numFmtId="0" fontId="8" fillId="0" borderId="0" xfId="9" applyFont="1" applyFill="1" applyAlignment="1">
      <alignment vertical="top"/>
    </xf>
    <xf numFmtId="0" fontId="8" fillId="0" borderId="14" xfId="9" quotePrefix="1" applyFont="1" applyBorder="1" applyAlignment="1">
      <alignment vertical="top"/>
    </xf>
    <xf numFmtId="40" fontId="8" fillId="0" borderId="0" xfId="9" applyNumberFormat="1" applyFont="1" applyAlignment="1">
      <alignment vertical="top"/>
    </xf>
    <xf numFmtId="43" fontId="8" fillId="0" borderId="14" xfId="11" applyFont="1" applyBorder="1" applyAlignment="1">
      <alignment vertical="top"/>
    </xf>
    <xf numFmtId="0" fontId="5" fillId="3" borderId="6" xfId="9" applyFont="1" applyFill="1" applyBorder="1" applyAlignment="1">
      <alignment horizontal="center" vertical="top" wrapText="1"/>
    </xf>
    <xf numFmtId="0" fontId="8" fillId="0" borderId="14" xfId="9" applyFont="1" applyFill="1" applyBorder="1" applyAlignment="1">
      <alignment vertical="top" wrapText="1"/>
    </xf>
    <xf numFmtId="43" fontId="8" fillId="0" borderId="0" xfId="11" applyFont="1" applyFill="1" applyAlignment="1">
      <alignment vertical="top"/>
    </xf>
    <xf numFmtId="0" fontId="8" fillId="0" borderId="58" xfId="9" applyFont="1" applyFill="1" applyBorder="1" applyAlignment="1">
      <alignment vertical="top"/>
    </xf>
    <xf numFmtId="0" fontId="8" fillId="0" borderId="58" xfId="9" applyFont="1" applyBorder="1" applyAlignment="1">
      <alignment vertical="top"/>
    </xf>
    <xf numFmtId="0" fontId="8" fillId="0" borderId="0" xfId="9" applyFont="1" applyAlignment="1">
      <alignment horizontal="left" vertical="top"/>
    </xf>
    <xf numFmtId="43" fontId="5" fillId="0" borderId="0" xfId="11" applyFont="1" applyAlignment="1">
      <alignment horizontal="right" vertical="top"/>
    </xf>
    <xf numFmtId="43" fontId="8" fillId="0" borderId="8" xfId="11" applyFont="1" applyBorder="1" applyAlignment="1">
      <alignment vertical="top"/>
    </xf>
    <xf numFmtId="43" fontId="8" fillId="0" borderId="9" xfId="11" applyFont="1" applyBorder="1" applyAlignment="1">
      <alignment vertical="top"/>
    </xf>
    <xf numFmtId="43" fontId="5" fillId="0" borderId="9" xfId="11" applyFont="1" applyBorder="1" applyAlignment="1">
      <alignment vertical="top"/>
    </xf>
    <xf numFmtId="43" fontId="8" fillId="0" borderId="59" xfId="11" applyFont="1" applyBorder="1" applyAlignment="1">
      <alignment vertical="top"/>
    </xf>
    <xf numFmtId="43" fontId="5" fillId="0" borderId="59" xfId="11" applyFont="1" applyBorder="1" applyAlignment="1">
      <alignment vertical="top"/>
    </xf>
    <xf numFmtId="43" fontId="5" fillId="0" borderId="1" xfId="11" applyFont="1" applyBorder="1" applyAlignment="1">
      <alignment horizontal="center" vertical="top"/>
    </xf>
    <xf numFmtId="43" fontId="5" fillId="0" borderId="7" xfId="11" applyFont="1" applyBorder="1" applyAlignment="1">
      <alignment horizontal="center" vertical="top"/>
    </xf>
    <xf numFmtId="43" fontId="5" fillId="0" borderId="3" xfId="11" applyFont="1" applyBorder="1" applyAlignment="1">
      <alignment horizontal="center" vertical="top"/>
    </xf>
    <xf numFmtId="43" fontId="8" fillId="0" borderId="45" xfId="11" applyFont="1" applyBorder="1" applyAlignment="1">
      <alignment vertical="top"/>
    </xf>
    <xf numFmtId="43" fontId="8" fillId="0" borderId="14" xfId="11" applyFont="1" applyBorder="1" applyAlignment="1">
      <alignment horizontal="center" vertical="top"/>
    </xf>
    <xf numFmtId="43" fontId="8" fillId="3" borderId="14" xfId="11" applyFont="1" applyFill="1" applyBorder="1" applyAlignment="1">
      <alignment vertical="top"/>
    </xf>
    <xf numFmtId="43" fontId="8" fillId="3" borderId="14" xfId="11" applyFont="1" applyFill="1" applyBorder="1" applyAlignment="1">
      <alignment horizontal="center" vertical="top"/>
    </xf>
    <xf numFmtId="43" fontId="8" fillId="0" borderId="60" xfId="11" applyFont="1" applyBorder="1" applyAlignment="1">
      <alignment vertical="top"/>
    </xf>
    <xf numFmtId="43" fontId="8" fillId="0" borderId="60" xfId="11" applyFont="1" applyBorder="1" applyAlignment="1">
      <alignment horizontal="center" vertical="top"/>
    </xf>
    <xf numFmtId="43" fontId="5" fillId="3" borderId="6" xfId="11" applyFont="1" applyFill="1" applyBorder="1" applyAlignment="1">
      <alignment vertical="top"/>
    </xf>
    <xf numFmtId="43" fontId="8" fillId="0" borderId="14" xfId="11" applyFont="1" applyFill="1" applyBorder="1" applyAlignment="1">
      <alignment vertical="top"/>
    </xf>
    <xf numFmtId="43" fontId="8" fillId="0" borderId="14" xfId="11" applyFont="1" applyFill="1" applyBorder="1" applyAlignment="1">
      <alignment horizontal="center" vertical="top"/>
    </xf>
    <xf numFmtId="43" fontId="5" fillId="4" borderId="6" xfId="11" applyFont="1" applyFill="1" applyBorder="1" applyAlignment="1">
      <alignment vertical="top"/>
    </xf>
    <xf numFmtId="43" fontId="8" fillId="0" borderId="58" xfId="11" applyFont="1" applyFill="1" applyBorder="1" applyAlignment="1">
      <alignment vertical="top"/>
    </xf>
    <xf numFmtId="43" fontId="8" fillId="0" borderId="58" xfId="11" applyFont="1" applyBorder="1" applyAlignment="1">
      <alignment vertical="top"/>
    </xf>
    <xf numFmtId="43" fontId="8" fillId="0" borderId="0" xfId="11" applyFont="1" applyAlignment="1">
      <alignment horizontal="left" vertical="top"/>
    </xf>
    <xf numFmtId="43" fontId="12" fillId="0" borderId="0" xfId="11" applyFont="1" applyAlignment="1">
      <alignment vertical="top"/>
    </xf>
    <xf numFmtId="168" fontId="8" fillId="0" borderId="14" xfId="9" applyNumberFormat="1" applyFont="1" applyFill="1" applyBorder="1" applyAlignment="1">
      <alignment horizontal="center" vertical="top"/>
    </xf>
    <xf numFmtId="168" fontId="8" fillId="0" borderId="14" xfId="9" applyNumberFormat="1" applyFont="1" applyBorder="1" applyAlignment="1">
      <alignment horizontal="center" vertical="top"/>
    </xf>
    <xf numFmtId="0" fontId="9" fillId="0" borderId="0" xfId="9" applyFont="1" applyAlignment="1">
      <alignment vertical="top"/>
    </xf>
    <xf numFmtId="0" fontId="6" fillId="0" borderId="0" xfId="9" applyFont="1" applyAlignment="1">
      <alignment vertical="top"/>
    </xf>
    <xf numFmtId="0" fontId="5" fillId="0" borderId="21" xfId="9" applyFont="1" applyBorder="1" applyAlignment="1">
      <alignment horizontal="center" vertical="top"/>
    </xf>
    <xf numFmtId="0" fontId="5" fillId="0" borderId="20" xfId="9" applyFont="1" applyBorder="1" applyAlignment="1">
      <alignment horizontal="center" vertical="top"/>
    </xf>
    <xf numFmtId="0" fontId="5" fillId="0" borderId="44" xfId="9" applyFont="1" applyBorder="1" applyAlignment="1">
      <alignment horizontal="center" vertical="top"/>
    </xf>
    <xf numFmtId="0" fontId="8" fillId="0" borderId="23" xfId="9" applyFont="1" applyBorder="1" applyAlignment="1">
      <alignment horizontal="center" vertical="top"/>
    </xf>
    <xf numFmtId="165" fontId="8" fillId="0" borderId="45" xfId="10" applyNumberFormat="1" applyFont="1" applyBorder="1" applyAlignment="1">
      <alignment vertical="top"/>
    </xf>
    <xf numFmtId="43" fontId="8" fillId="0" borderId="46" xfId="11" applyFont="1" applyBorder="1" applyAlignment="1">
      <alignment vertical="top"/>
    </xf>
    <xf numFmtId="167" fontId="8" fillId="0" borderId="0" xfId="12" applyNumberFormat="1" applyFont="1" applyAlignment="1">
      <alignment vertical="top"/>
    </xf>
    <xf numFmtId="0" fontId="8" fillId="0" borderId="52" xfId="9" applyFont="1" applyBorder="1" applyAlignment="1">
      <alignment horizontal="center" vertical="top"/>
    </xf>
    <xf numFmtId="165" fontId="8" fillId="0" borderId="13" xfId="10" applyNumberFormat="1" applyFont="1" applyBorder="1" applyAlignment="1">
      <alignment vertical="top"/>
    </xf>
    <xf numFmtId="0" fontId="8" fillId="0" borderId="55" xfId="9" applyFont="1" applyBorder="1" applyAlignment="1">
      <alignment vertical="top"/>
    </xf>
    <xf numFmtId="3" fontId="8" fillId="0" borderId="0" xfId="9" applyNumberFormat="1" applyFont="1" applyAlignment="1">
      <alignment vertical="top"/>
    </xf>
    <xf numFmtId="0" fontId="8" fillId="0" borderId="28" xfId="9" applyFont="1" applyBorder="1" applyAlignment="1">
      <alignment vertical="top"/>
    </xf>
    <xf numFmtId="0" fontId="8" fillId="0" borderId="5" xfId="9" applyFont="1" applyBorder="1" applyAlignment="1">
      <alignment vertical="top"/>
    </xf>
    <xf numFmtId="0" fontId="8" fillId="0" borderId="47" xfId="9" applyFont="1" applyBorder="1" applyAlignment="1">
      <alignment vertical="top"/>
    </xf>
    <xf numFmtId="0" fontId="5" fillId="0" borderId="48" xfId="9" applyFont="1" applyBorder="1" applyAlignment="1">
      <alignment vertical="top"/>
    </xf>
    <xf numFmtId="0" fontId="8" fillId="0" borderId="49" xfId="9" applyFont="1" applyBorder="1" applyAlignment="1">
      <alignment vertical="top"/>
    </xf>
    <xf numFmtId="0" fontId="8" fillId="0" borderId="51" xfId="9" applyFont="1" applyBorder="1" applyAlignment="1">
      <alignment vertical="top"/>
    </xf>
    <xf numFmtId="0" fontId="5" fillId="0" borderId="52" xfId="9" applyFont="1" applyBorder="1" applyAlignment="1">
      <alignment horizontal="center" vertical="top"/>
    </xf>
    <xf numFmtId="0" fontId="8" fillId="0" borderId="30" xfId="9" applyFont="1" applyBorder="1" applyAlignment="1">
      <alignment vertical="top"/>
    </xf>
    <xf numFmtId="165" fontId="5" fillId="0" borderId="56" xfId="10" applyNumberFormat="1" applyFont="1" applyBorder="1" applyAlignment="1">
      <alignment vertical="top"/>
    </xf>
    <xf numFmtId="0" fontId="8" fillId="0" borderId="57" xfId="9" applyFont="1" applyBorder="1" applyAlignment="1">
      <alignment vertical="top"/>
    </xf>
    <xf numFmtId="0" fontId="8" fillId="0" borderId="0" xfId="9" applyFont="1" applyAlignment="1">
      <alignment horizontal="right" vertical="top"/>
    </xf>
    <xf numFmtId="0" fontId="8" fillId="0" borderId="0" xfId="9" applyFont="1" applyAlignment="1">
      <alignment horizontal="center" vertical="top"/>
    </xf>
    <xf numFmtId="0" fontId="5" fillId="0" borderId="21" xfId="9" applyFont="1" applyBorder="1" applyAlignment="1">
      <alignment horizontal="center" vertical="top" wrapText="1"/>
    </xf>
    <xf numFmtId="0" fontId="6" fillId="0" borderId="0" xfId="9" applyFont="1" applyAlignment="1">
      <alignment vertical="top" wrapText="1"/>
    </xf>
    <xf numFmtId="0" fontId="8" fillId="0" borderId="28" xfId="9" applyFont="1" applyBorder="1" applyAlignment="1">
      <alignment horizontal="center" vertical="top"/>
    </xf>
    <xf numFmtId="43" fontId="6" fillId="0" borderId="0" xfId="11" applyFont="1" applyAlignment="1">
      <alignment vertical="top"/>
    </xf>
    <xf numFmtId="43" fontId="6" fillId="0" borderId="0" xfId="9" applyNumberFormat="1" applyFont="1" applyAlignment="1">
      <alignment vertical="top"/>
    </xf>
    <xf numFmtId="165" fontId="6" fillId="0" borderId="0" xfId="9" applyNumberFormat="1" applyFont="1" applyAlignment="1">
      <alignment vertical="top"/>
    </xf>
    <xf numFmtId="0" fontId="5" fillId="0" borderId="4" xfId="9" applyFont="1" applyBorder="1" applyAlignment="1">
      <alignment vertical="top"/>
    </xf>
    <xf numFmtId="0" fontId="8" fillId="0" borderId="42" xfId="9" applyFont="1" applyBorder="1" applyAlignment="1">
      <alignment vertical="top"/>
    </xf>
    <xf numFmtId="0" fontId="8" fillId="0" borderId="11" xfId="9" applyFont="1" applyBorder="1" applyAlignment="1">
      <alignment vertical="top"/>
    </xf>
    <xf numFmtId="0" fontId="8" fillId="0" borderId="12" xfId="9" applyFont="1" applyBorder="1" applyAlignment="1">
      <alignment vertical="top"/>
    </xf>
    <xf numFmtId="0" fontId="8" fillId="0" borderId="43" xfId="9" applyFont="1" applyBorder="1" applyAlignment="1">
      <alignment vertical="top"/>
    </xf>
    <xf numFmtId="43" fontId="8" fillId="0" borderId="13" xfId="11" applyFont="1" applyBorder="1"/>
    <xf numFmtId="43" fontId="8" fillId="0" borderId="13" xfId="11" applyFont="1" applyBorder="1" applyAlignment="1">
      <alignment vertical="top"/>
    </xf>
    <xf numFmtId="43" fontId="8" fillId="0" borderId="50" xfId="11" applyFont="1" applyBorder="1" applyAlignment="1">
      <alignment vertical="top"/>
    </xf>
    <xf numFmtId="43" fontId="8" fillId="0" borderId="48" xfId="11" applyFont="1" applyBorder="1" applyAlignment="1">
      <alignment vertical="top"/>
    </xf>
    <xf numFmtId="43" fontId="8" fillId="0" borderId="50" xfId="11" applyFont="1" applyBorder="1"/>
    <xf numFmtId="43" fontId="8" fillId="0" borderId="48" xfId="11" applyFont="1" applyBorder="1"/>
    <xf numFmtId="169" fontId="8" fillId="0" borderId="13" xfId="11" applyNumberFormat="1" applyFont="1" applyBorder="1"/>
    <xf numFmtId="169" fontId="8" fillId="0" borderId="13" xfId="11" applyNumberFormat="1" applyFont="1" applyBorder="1" applyAlignment="1">
      <alignment vertical="top"/>
    </xf>
    <xf numFmtId="0" fontId="16" fillId="0" borderId="14" xfId="9" quotePrefix="1" applyFont="1" applyBorder="1" applyAlignment="1">
      <alignment vertical="top"/>
    </xf>
    <xf numFmtId="43" fontId="17" fillId="0" borderId="14" xfId="11" applyFont="1" applyFill="1" applyBorder="1" applyAlignment="1">
      <alignment vertical="top"/>
    </xf>
    <xf numFmtId="43" fontId="17" fillId="0" borderId="14" xfId="11" applyFont="1" applyFill="1" applyBorder="1" applyAlignment="1">
      <alignment horizontal="center" vertical="top"/>
    </xf>
    <xf numFmtId="43" fontId="17" fillId="0" borderId="14" xfId="11" applyFont="1" applyBorder="1" applyAlignment="1">
      <alignment vertical="top"/>
    </xf>
    <xf numFmtId="0" fontId="18" fillId="3" borderId="14" xfId="9" applyFont="1" applyFill="1" applyBorder="1" applyAlignment="1">
      <alignment vertical="top" wrapText="1"/>
    </xf>
    <xf numFmtId="43" fontId="17" fillId="3" borderId="14" xfId="11" applyFont="1" applyFill="1" applyBorder="1" applyAlignment="1">
      <alignment vertical="top"/>
    </xf>
    <xf numFmtId="43" fontId="17" fillId="3" borderId="14" xfId="11" applyFont="1" applyFill="1" applyBorder="1" applyAlignment="1">
      <alignment horizontal="center" vertical="top"/>
    </xf>
    <xf numFmtId="43" fontId="16" fillId="0" borderId="14" xfId="11" applyFont="1" applyBorder="1" applyAlignment="1">
      <alignment vertical="top"/>
    </xf>
    <xf numFmtId="43" fontId="16" fillId="0" borderId="14" xfId="11" applyFont="1" applyBorder="1" applyAlignment="1">
      <alignment horizontal="center" vertical="top"/>
    </xf>
    <xf numFmtId="0" fontId="16" fillId="0" borderId="14" xfId="9" quotePrefix="1" applyFont="1" applyBorder="1" applyAlignment="1">
      <alignment vertical="top" wrapText="1"/>
    </xf>
    <xf numFmtId="43" fontId="17" fillId="0" borderId="14" xfId="11" applyFont="1" applyBorder="1" applyAlignment="1">
      <alignment horizontal="center" vertical="top"/>
    </xf>
    <xf numFmtId="43" fontId="5" fillId="0" borderId="14" xfId="11" applyFont="1" applyFill="1" applyBorder="1" applyAlignment="1">
      <alignment vertical="top"/>
    </xf>
    <xf numFmtId="0" fontId="5" fillId="0" borderId="14" xfId="9" applyFont="1" applyFill="1" applyBorder="1" applyAlignment="1">
      <alignment vertical="top"/>
    </xf>
    <xf numFmtId="0" fontId="14" fillId="0" borderId="0" xfId="9" applyFont="1" applyFill="1" applyAlignment="1">
      <alignment vertical="top"/>
    </xf>
    <xf numFmtId="0" fontId="8" fillId="2" borderId="14" xfId="9" applyFont="1" applyFill="1" applyBorder="1" applyAlignment="1">
      <alignment horizontal="center" vertical="top"/>
    </xf>
    <xf numFmtId="0" fontId="8" fillId="2" borderId="0" xfId="9" applyFont="1" applyFill="1" applyAlignment="1">
      <alignment vertical="top"/>
    </xf>
    <xf numFmtId="43" fontId="8" fillId="2" borderId="14" xfId="11" applyFont="1" applyFill="1" applyBorder="1" applyAlignment="1">
      <alignment vertical="top"/>
    </xf>
    <xf numFmtId="43" fontId="8" fillId="2" borderId="14" xfId="11" applyFont="1" applyFill="1" applyBorder="1" applyAlignment="1">
      <alignment horizontal="center" vertical="top"/>
    </xf>
    <xf numFmtId="0" fontId="8" fillId="2" borderId="14" xfId="9" applyFont="1" applyFill="1" applyBorder="1" applyAlignment="1">
      <alignment vertical="top"/>
    </xf>
    <xf numFmtId="43" fontId="8" fillId="2" borderId="0" xfId="11" applyFont="1" applyFill="1" applyAlignment="1">
      <alignment vertical="top"/>
    </xf>
    <xf numFmtId="0" fontId="8" fillId="2" borderId="14" xfId="9" applyFont="1" applyFill="1" applyBorder="1" applyAlignment="1">
      <alignment vertical="top" wrapText="1"/>
    </xf>
    <xf numFmtId="0" fontId="14" fillId="2" borderId="14" xfId="9" applyFont="1" applyFill="1" applyBorder="1" applyAlignment="1">
      <alignment vertical="top" wrapText="1"/>
    </xf>
    <xf numFmtId="0" fontId="16" fillId="2" borderId="14" xfId="9" applyFont="1" applyFill="1" applyBorder="1" applyAlignment="1">
      <alignment vertical="top" wrapText="1"/>
    </xf>
    <xf numFmtId="43" fontId="17" fillId="2" borderId="14" xfId="11" applyFont="1" applyFill="1" applyBorder="1" applyAlignment="1">
      <alignment vertical="top"/>
    </xf>
    <xf numFmtId="43" fontId="17" fillId="2" borderId="14" xfId="11" applyFont="1" applyFill="1" applyBorder="1" applyAlignment="1">
      <alignment horizontal="center" vertical="top"/>
    </xf>
    <xf numFmtId="0" fontId="17" fillId="0" borderId="14" xfId="9" applyFont="1" applyFill="1" applyBorder="1" applyAlignment="1">
      <alignment horizontal="center" vertical="top"/>
    </xf>
    <xf numFmtId="0" fontId="17" fillId="0" borderId="14" xfId="9" applyFont="1" applyFill="1" applyBorder="1" applyAlignment="1">
      <alignment vertical="top" wrapText="1"/>
    </xf>
    <xf numFmtId="0" fontId="17" fillId="0" borderId="14" xfId="9" applyFont="1" applyFill="1" applyBorder="1" applyAlignment="1">
      <alignment vertical="top"/>
    </xf>
    <xf numFmtId="0" fontId="17" fillId="0" borderId="0" xfId="9" applyFont="1" applyFill="1" applyAlignment="1">
      <alignment vertical="top"/>
    </xf>
    <xf numFmtId="43" fontId="17" fillId="0" borderId="0" xfId="11" applyFont="1" applyFill="1" applyAlignment="1">
      <alignment vertical="top"/>
    </xf>
    <xf numFmtId="0" fontId="8" fillId="0" borderId="0" xfId="9" applyFont="1" applyAlignment="1">
      <alignment horizontal="center" vertical="top"/>
    </xf>
    <xf numFmtId="0" fontId="5" fillId="0" borderId="36" xfId="9" applyFont="1" applyBorder="1" applyAlignment="1">
      <alignment horizontal="center" vertical="top"/>
    </xf>
    <xf numFmtId="0" fontId="5" fillId="0" borderId="38" xfId="9" applyFont="1" applyBorder="1" applyAlignment="1">
      <alignment horizontal="center" vertical="top"/>
    </xf>
    <xf numFmtId="0" fontId="5" fillId="0" borderId="30" xfId="9" applyFont="1" applyBorder="1" applyAlignment="1">
      <alignment horizontal="center" vertical="top"/>
    </xf>
    <xf numFmtId="0" fontId="5" fillId="0" borderId="2" xfId="9" applyFont="1" applyBorder="1" applyAlignment="1">
      <alignment horizontal="right" vertical="top"/>
    </xf>
    <xf numFmtId="0" fontId="5" fillId="0" borderId="37" xfId="9" applyFont="1" applyBorder="1" applyAlignment="1">
      <alignment horizontal="right" vertical="top"/>
    </xf>
    <xf numFmtId="43" fontId="8" fillId="0" borderId="24" xfId="11" applyFont="1" applyBorder="1" applyAlignment="1">
      <alignment horizontal="center" vertical="top"/>
    </xf>
    <xf numFmtId="43" fontId="8" fillId="0" borderId="25" xfId="11" applyFont="1" applyBorder="1" applyAlignment="1">
      <alignment horizontal="center" vertical="top"/>
    </xf>
    <xf numFmtId="43" fontId="8" fillId="0" borderId="27" xfId="11" applyFont="1" applyBorder="1" applyAlignment="1">
      <alignment horizontal="center" vertical="top"/>
    </xf>
    <xf numFmtId="0" fontId="5" fillId="0" borderId="4" xfId="9" applyFont="1" applyBorder="1" applyAlignment="1">
      <alignment horizontal="right" vertical="top"/>
    </xf>
    <xf numFmtId="0" fontId="5" fillId="0" borderId="33" xfId="9" applyFont="1" applyBorder="1" applyAlignment="1">
      <alignment horizontal="right" vertical="top"/>
    </xf>
    <xf numFmtId="165" fontId="5" fillId="0" borderId="39" xfId="10" applyNumberFormat="1" applyFont="1" applyBorder="1" applyAlignment="1">
      <alignment horizontal="center" vertical="top"/>
    </xf>
    <xf numFmtId="165" fontId="5" fillId="0" borderId="40" xfId="10" applyNumberFormat="1" applyFont="1" applyBorder="1" applyAlignment="1">
      <alignment horizontal="center" vertical="top"/>
    </xf>
    <xf numFmtId="43" fontId="8" fillId="0" borderId="39" xfId="9" applyNumberFormat="1" applyFont="1" applyBorder="1" applyAlignment="1">
      <alignment horizontal="center" vertical="top"/>
    </xf>
    <xf numFmtId="0" fontId="8" fillId="0" borderId="41" xfId="9" applyFont="1" applyBorder="1" applyAlignment="1">
      <alignment horizontal="center" vertical="top"/>
    </xf>
    <xf numFmtId="0" fontId="8" fillId="0" borderId="15" xfId="9" applyFont="1" applyBorder="1" applyAlignment="1">
      <alignment horizontal="center" vertical="top"/>
    </xf>
    <xf numFmtId="0" fontId="8" fillId="0" borderId="16" xfId="9" applyFont="1" applyBorder="1" applyAlignment="1">
      <alignment horizontal="center" vertical="top"/>
    </xf>
    <xf numFmtId="43" fontId="8" fillId="0" borderId="9" xfId="11" applyFont="1" applyBorder="1" applyAlignment="1">
      <alignment horizontal="center" vertical="top"/>
    </xf>
    <xf numFmtId="43" fontId="8" fillId="0" borderId="16" xfId="11" applyFont="1" applyBorder="1" applyAlignment="1">
      <alignment horizontal="center" vertical="top"/>
    </xf>
    <xf numFmtId="0" fontId="8" fillId="0" borderId="9" xfId="9" applyFont="1" applyBorder="1" applyAlignment="1">
      <alignment horizontal="center" vertical="top"/>
    </xf>
    <xf numFmtId="0" fontId="8" fillId="0" borderId="29" xfId="9" applyFont="1" applyBorder="1" applyAlignment="1">
      <alignment horizontal="center" vertical="top"/>
    </xf>
    <xf numFmtId="0" fontId="5" fillId="0" borderId="31" xfId="9" applyFont="1" applyBorder="1" applyAlignment="1">
      <alignment horizontal="center" vertical="top"/>
    </xf>
    <xf numFmtId="0" fontId="5" fillId="0" borderId="32" xfId="9" applyFont="1" applyBorder="1" applyAlignment="1">
      <alignment horizontal="center" vertical="top"/>
    </xf>
    <xf numFmtId="43" fontId="10" fillId="0" borderId="4" xfId="11" applyFont="1" applyBorder="1" applyAlignment="1">
      <alignment horizontal="center" vertical="top"/>
    </xf>
    <xf numFmtId="43" fontId="10" fillId="0" borderId="33" xfId="11" applyFont="1" applyBorder="1" applyAlignment="1">
      <alignment horizontal="center" vertical="top"/>
    </xf>
    <xf numFmtId="0" fontId="8" fillId="0" borderId="34" xfId="9" applyFont="1" applyBorder="1" applyAlignment="1">
      <alignment horizontal="center" vertical="top"/>
    </xf>
    <xf numFmtId="0" fontId="8" fillId="0" borderId="35" xfId="9" applyFont="1" applyBorder="1" applyAlignment="1">
      <alignment horizontal="center" vertical="top"/>
    </xf>
    <xf numFmtId="0" fontId="8" fillId="0" borderId="24" xfId="9" applyFont="1" applyBorder="1" applyAlignment="1">
      <alignment horizontal="left" vertical="top"/>
    </xf>
    <xf numFmtId="0" fontId="8" fillId="0" borderId="25" xfId="9" applyFont="1" applyBorder="1" applyAlignment="1">
      <alignment horizontal="left" vertical="top"/>
    </xf>
    <xf numFmtId="43" fontId="8" fillId="0" borderId="26" xfId="11" applyFont="1" applyBorder="1" applyAlignment="1">
      <alignment horizontal="center" vertical="top"/>
    </xf>
    <xf numFmtId="0" fontId="8" fillId="0" borderId="26" xfId="9" applyFont="1" applyBorder="1" applyAlignment="1">
      <alignment horizontal="center" vertical="top"/>
    </xf>
    <xf numFmtId="0" fontId="8" fillId="0" borderId="27" xfId="9" applyFont="1" applyBorder="1" applyAlignment="1">
      <alignment horizontal="center" vertical="top"/>
    </xf>
    <xf numFmtId="0" fontId="8" fillId="0" borderId="15" xfId="9" applyFont="1" applyBorder="1" applyAlignment="1">
      <alignment horizontal="left" vertical="top"/>
    </xf>
    <xf numFmtId="0" fontId="8" fillId="0" borderId="16" xfId="9" applyFont="1" applyBorder="1" applyAlignment="1">
      <alignment horizontal="left" vertical="top"/>
    </xf>
    <xf numFmtId="0" fontId="5" fillId="0" borderId="0" xfId="9" applyFont="1" applyAlignment="1">
      <alignment horizontal="right" vertical="top"/>
    </xf>
    <xf numFmtId="0" fontId="7" fillId="0" borderId="0" xfId="9" applyFont="1" applyAlignment="1">
      <alignment horizontal="center" vertical="top"/>
    </xf>
    <xf numFmtId="0" fontId="5" fillId="0" borderId="17" xfId="9" applyFont="1" applyBorder="1" applyAlignment="1">
      <alignment horizontal="center" vertical="top" wrapText="1"/>
    </xf>
    <xf numFmtId="0" fontId="5" fillId="0" borderId="19" xfId="9" applyFont="1" applyBorder="1" applyAlignment="1">
      <alignment horizontal="center" vertical="top" wrapText="1"/>
    </xf>
    <xf numFmtId="0" fontId="5" fillId="0" borderId="18" xfId="9" applyFont="1" applyBorder="1" applyAlignment="1">
      <alignment horizontal="center" vertical="top" wrapText="1"/>
    </xf>
    <xf numFmtId="0" fontId="5" fillId="0" borderId="22" xfId="9" applyFont="1" applyBorder="1" applyAlignment="1">
      <alignment horizontal="center" vertical="top" wrapText="1"/>
    </xf>
    <xf numFmtId="0" fontId="8" fillId="0" borderId="53" xfId="9" applyFont="1" applyBorder="1" applyAlignment="1">
      <alignment horizontal="left" vertical="top"/>
    </xf>
    <xf numFmtId="0" fontId="8" fillId="0" borderId="54" xfId="9" applyFont="1" applyBorder="1" applyAlignment="1">
      <alignment horizontal="left" vertical="top"/>
    </xf>
    <xf numFmtId="0" fontId="8" fillId="0" borderId="31" xfId="9" applyFont="1" applyBorder="1" applyAlignment="1">
      <alignment horizontal="left" vertical="top"/>
    </xf>
    <xf numFmtId="0" fontId="8" fillId="0" borderId="34" xfId="9" applyFont="1" applyBorder="1" applyAlignment="1">
      <alignment horizontal="left" vertical="top"/>
    </xf>
    <xf numFmtId="0" fontId="8" fillId="0" borderId="0" xfId="9" applyFont="1" applyAlignment="1">
      <alignment horizontal="center"/>
    </xf>
    <xf numFmtId="0" fontId="5" fillId="0" borderId="0" xfId="9" applyFont="1" applyAlignment="1">
      <alignment horizontal="right"/>
    </xf>
    <xf numFmtId="0" fontId="7" fillId="0" borderId="0" xfId="9" applyFont="1" applyAlignment="1">
      <alignment horizontal="center"/>
    </xf>
    <xf numFmtId="0" fontId="8" fillId="0" borderId="53" xfId="9" applyFont="1" applyBorder="1" applyAlignment="1">
      <alignment horizontal="left"/>
    </xf>
    <xf numFmtId="0" fontId="8" fillId="0" borderId="54" xfId="9" applyFont="1" applyBorder="1" applyAlignment="1">
      <alignment horizontal="left"/>
    </xf>
    <xf numFmtId="0" fontId="8" fillId="0" borderId="31" xfId="9" applyFont="1" applyBorder="1" applyAlignment="1">
      <alignment horizontal="left"/>
    </xf>
    <xf numFmtId="0" fontId="8" fillId="0" borderId="34" xfId="9" applyFont="1" applyBorder="1" applyAlignment="1">
      <alignment horizontal="left"/>
    </xf>
    <xf numFmtId="0" fontId="5" fillId="0" borderId="1" xfId="9" applyFont="1" applyBorder="1" applyAlignment="1">
      <alignment horizontal="center" vertical="top"/>
    </xf>
    <xf numFmtId="0" fontId="5" fillId="0" borderId="3" xfId="9" applyFont="1" applyBorder="1" applyAlignment="1">
      <alignment horizontal="center" vertical="top"/>
    </xf>
    <xf numFmtId="43" fontId="5" fillId="0" borderId="1" xfId="11" applyFont="1" applyBorder="1" applyAlignment="1">
      <alignment horizontal="center" vertical="top"/>
    </xf>
    <xf numFmtId="43" fontId="5" fillId="0" borderId="3" xfId="11" applyFont="1" applyBorder="1" applyAlignment="1">
      <alignment horizontal="center" vertical="top"/>
    </xf>
    <xf numFmtId="43" fontId="5" fillId="0" borderId="10" xfId="11" applyFont="1" applyBorder="1" applyAlignment="1">
      <alignment horizontal="center" vertical="top"/>
    </xf>
  </cellXfs>
  <cellStyles count="13">
    <cellStyle name="Comma" xfId="11" builtinId="3"/>
    <cellStyle name="Comma 2" xfId="3" xr:uid="{5EFE6072-F53C-4841-9A84-B7EB44658D0F}"/>
    <cellStyle name="Comma 3" xfId="7" xr:uid="{ECFFA55F-21A4-4D83-9377-8F6E412FE542}"/>
    <cellStyle name="Comma 4" xfId="10" xr:uid="{9223983A-1C31-4C26-875E-72D8802A4FCD}"/>
    <cellStyle name="Normal" xfId="0" builtinId="0"/>
    <cellStyle name="Normal 2" xfId="2" xr:uid="{8D0CA846-ADAE-4CA9-84C0-1DEA89919690}"/>
    <cellStyle name="Normal 3" xfId="6" xr:uid="{445D0D84-76BF-4B87-B59A-5518CD096595}"/>
    <cellStyle name="Normal 4" xfId="9" xr:uid="{D7880894-B919-4187-9AAA-EC87D3C294AB}"/>
    <cellStyle name="Percent" xfId="12" builtinId="5"/>
    <cellStyle name="Percent 2" xfId="5" xr:uid="{E9599B46-0A28-4F8B-A45B-60323F9F42DA}"/>
    <cellStyle name="เครื่องหมายจุลภาค 2 2" xfId="8" xr:uid="{09F69A0A-AA2C-4FBC-95F1-60E61D949A9B}"/>
    <cellStyle name="เครื่องหมายจุลภาค_แบบ  ปร. 5" xfId="4" xr:uid="{AE325507-C920-4954-A3BE-FBF795B9CE25}"/>
    <cellStyle name="ปกติ_แบบ  ปร. 5" xfId="1" xr:uid="{C601D3F9-2A97-4797-B789-C1DE946EF846}"/>
  </cellStyles>
  <dxfs count="0"/>
  <tableStyles count="0" defaultTableStyle="TableStyleMedium9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FD9E4-F444-4A89-91B4-9FF2B2B8EC3C}">
  <sheetPr codeName="Sheet2"/>
  <dimension ref="A1:K38"/>
  <sheetViews>
    <sheetView workbookViewId="0">
      <selection activeCell="A5" sqref="A5"/>
    </sheetView>
  </sheetViews>
  <sheetFormatPr defaultColWidth="10.5" defaultRowHeight="23.25"/>
  <cols>
    <col min="1" max="1" width="8.6640625" style="110" customWidth="1"/>
    <col min="2" max="2" width="40.6640625" style="110" customWidth="1"/>
    <col min="3" max="3" width="16.33203125" style="110" customWidth="1"/>
    <col min="4" max="4" width="13" style="110" customWidth="1"/>
    <col min="5" max="5" width="12.5" style="110" customWidth="1"/>
    <col min="6" max="6" width="11.83203125" style="110" customWidth="1"/>
    <col min="7" max="7" width="15.5" style="110" customWidth="1"/>
    <col min="8" max="9" width="10.5" style="110"/>
    <col min="10" max="10" width="15" style="110" bestFit="1" customWidth="1"/>
    <col min="11" max="11" width="12" style="110" bestFit="1" customWidth="1"/>
    <col min="12" max="16384" width="10.5" style="110"/>
  </cols>
  <sheetData>
    <row r="1" spans="1:7">
      <c r="A1" s="217" t="s">
        <v>13</v>
      </c>
      <c r="B1" s="217"/>
      <c r="C1" s="217"/>
      <c r="D1" s="217"/>
      <c r="E1" s="217"/>
      <c r="F1" s="217"/>
      <c r="G1" s="217"/>
    </row>
    <row r="2" spans="1:7">
      <c r="A2" s="218" t="s">
        <v>41</v>
      </c>
      <c r="B2" s="218"/>
      <c r="C2" s="218"/>
      <c r="D2" s="218"/>
      <c r="E2" s="218"/>
      <c r="F2" s="218"/>
      <c r="G2" s="218"/>
    </row>
    <row r="3" spans="1:7" s="50" customFormat="1" ht="36.75" customHeight="1">
      <c r="A3" s="58" t="s">
        <v>46</v>
      </c>
      <c r="B3" s="58"/>
      <c r="C3" s="58"/>
      <c r="D3" s="58"/>
      <c r="E3" s="58"/>
      <c r="F3" s="58"/>
    </row>
    <row r="4" spans="1:7" ht="25.5" customHeight="1">
      <c r="A4" s="58" t="s">
        <v>309</v>
      </c>
      <c r="B4" s="58"/>
      <c r="C4" s="58"/>
      <c r="D4" s="58"/>
      <c r="E4" s="58"/>
      <c r="F4" s="58"/>
      <c r="G4" s="58"/>
    </row>
    <row r="5" spans="1:7">
      <c r="A5" s="58" t="s">
        <v>308</v>
      </c>
      <c r="B5" s="58"/>
      <c r="C5" s="58"/>
      <c r="D5" s="58"/>
      <c r="E5" s="58"/>
      <c r="F5" s="58"/>
      <c r="G5" s="58"/>
    </row>
    <row r="6" spans="1:7">
      <c r="A6" s="58" t="s">
        <v>119</v>
      </c>
      <c r="B6" s="58"/>
      <c r="C6" s="58"/>
      <c r="D6" s="58"/>
      <c r="E6" s="58"/>
      <c r="F6" s="58"/>
      <c r="G6" s="58"/>
    </row>
    <row r="7" spans="1:7">
      <c r="A7" s="58" t="s">
        <v>42</v>
      </c>
      <c r="B7" s="58"/>
      <c r="C7" s="58"/>
      <c r="D7" s="58"/>
      <c r="E7" s="58"/>
      <c r="F7" s="58"/>
      <c r="G7" s="58"/>
    </row>
    <row r="8" spans="1:7">
      <c r="A8" s="58" t="s">
        <v>14</v>
      </c>
      <c r="B8" s="58"/>
      <c r="C8" s="50"/>
      <c r="D8" s="58"/>
      <c r="E8" s="50" t="s">
        <v>71</v>
      </c>
      <c r="G8" s="58"/>
    </row>
    <row r="9" spans="1:7" ht="24" thickBot="1">
      <c r="A9" s="217" t="s">
        <v>15</v>
      </c>
      <c r="B9" s="217"/>
      <c r="C9" s="217"/>
      <c r="D9" s="217"/>
      <c r="E9" s="217"/>
      <c r="F9" s="217"/>
      <c r="G9" s="217"/>
    </row>
    <row r="10" spans="1:7" s="135" customFormat="1" ht="24.75" thickTop="1" thickBot="1">
      <c r="A10" s="134" t="s">
        <v>1</v>
      </c>
      <c r="B10" s="219" t="s">
        <v>2</v>
      </c>
      <c r="C10" s="220"/>
      <c r="D10" s="219" t="s">
        <v>16</v>
      </c>
      <c r="E10" s="220"/>
      <c r="F10" s="221" t="s">
        <v>3</v>
      </c>
      <c r="G10" s="222"/>
    </row>
    <row r="11" spans="1:7" ht="24" thickTop="1">
      <c r="A11" s="114"/>
      <c r="B11" s="210" t="s">
        <v>120</v>
      </c>
      <c r="C11" s="211"/>
      <c r="D11" s="212"/>
      <c r="E11" s="190"/>
      <c r="F11" s="213"/>
      <c r="G11" s="214"/>
    </row>
    <row r="12" spans="1:7">
      <c r="A12" s="136">
        <v>1</v>
      </c>
      <c r="B12" s="215" t="s">
        <v>39</v>
      </c>
      <c r="C12" s="216"/>
      <c r="D12" s="200"/>
      <c r="E12" s="201"/>
      <c r="F12" s="202"/>
      <c r="G12" s="203"/>
    </row>
    <row r="13" spans="1:7">
      <c r="A13" s="136">
        <v>2</v>
      </c>
      <c r="B13" s="215" t="str">
        <f>'ปร.5_งานก่อสร้าง '!B12</f>
        <v>หมวดงานระบบประกอบอาคาร
"งานระบบไฟฟ้า"</v>
      </c>
      <c r="C13" s="216"/>
      <c r="D13" s="200"/>
      <c r="E13" s="201"/>
      <c r="F13" s="202"/>
      <c r="G13" s="203"/>
    </row>
    <row r="14" spans="1:7">
      <c r="A14" s="136">
        <v>3</v>
      </c>
      <c r="B14" s="215" t="str">
        <f>'ปร.5_งานก่อสร้าง '!B13</f>
        <v>หมวดงานระบบประกอบอาคาร"งานระบบคอมพิวเตอร์สื่อสาร"</v>
      </c>
      <c r="C14" s="216"/>
      <c r="D14" s="200"/>
      <c r="E14" s="201"/>
      <c r="F14" s="202"/>
      <c r="G14" s="203"/>
    </row>
    <row r="15" spans="1:7">
      <c r="A15" s="136">
        <v>4</v>
      </c>
      <c r="B15" s="215" t="s">
        <v>72</v>
      </c>
      <c r="C15" s="216"/>
      <c r="D15" s="200"/>
      <c r="E15" s="201"/>
      <c r="F15" s="202"/>
      <c r="G15" s="203"/>
    </row>
    <row r="16" spans="1:7">
      <c r="A16" s="136">
        <v>5</v>
      </c>
      <c r="B16" s="215" t="s">
        <v>43</v>
      </c>
      <c r="C16" s="216"/>
      <c r="D16" s="200"/>
      <c r="E16" s="201"/>
      <c r="F16" s="202"/>
      <c r="G16" s="203"/>
    </row>
    <row r="17" spans="1:11">
      <c r="A17" s="136">
        <v>6</v>
      </c>
      <c r="B17" s="215" t="s">
        <v>17</v>
      </c>
      <c r="C17" s="216"/>
      <c r="D17" s="200"/>
      <c r="E17" s="201"/>
      <c r="F17" s="202"/>
      <c r="G17" s="203"/>
    </row>
    <row r="18" spans="1:11">
      <c r="A18" s="136"/>
      <c r="B18" s="198"/>
      <c r="C18" s="199"/>
      <c r="D18" s="200"/>
      <c r="E18" s="201"/>
      <c r="F18" s="202"/>
      <c r="G18" s="203"/>
    </row>
    <row r="19" spans="1:11">
      <c r="A19" s="136"/>
      <c r="B19" s="198"/>
      <c r="C19" s="199"/>
      <c r="D19" s="200"/>
      <c r="E19" s="201"/>
      <c r="F19" s="202"/>
      <c r="G19" s="203"/>
    </row>
    <row r="20" spans="1:11">
      <c r="A20" s="136"/>
      <c r="B20" s="198"/>
      <c r="C20" s="199"/>
      <c r="D20" s="200"/>
      <c r="E20" s="201"/>
      <c r="F20" s="202"/>
      <c r="G20" s="203"/>
    </row>
    <row r="21" spans="1:11">
      <c r="A21" s="136"/>
      <c r="B21" s="198"/>
      <c r="C21" s="199"/>
      <c r="D21" s="200"/>
      <c r="E21" s="201"/>
      <c r="F21" s="202"/>
      <c r="G21" s="203"/>
    </row>
    <row r="22" spans="1:11" ht="24" thickBot="1">
      <c r="A22" s="129"/>
      <c r="B22" s="204"/>
      <c r="C22" s="205"/>
      <c r="D22" s="206"/>
      <c r="E22" s="207"/>
      <c r="F22" s="208"/>
      <c r="G22" s="209"/>
    </row>
    <row r="23" spans="1:11" ht="29.25" customHeight="1" thickTop="1">
      <c r="A23" s="184" t="s">
        <v>4</v>
      </c>
      <c r="B23" s="187" t="s">
        <v>18</v>
      </c>
      <c r="C23" s="188"/>
      <c r="D23" s="189">
        <f>SUM(D11:E22)</f>
        <v>0</v>
      </c>
      <c r="E23" s="190"/>
      <c r="F23" s="189"/>
      <c r="G23" s="191"/>
      <c r="J23" s="137"/>
      <c r="K23" s="50"/>
    </row>
    <row r="24" spans="1:11">
      <c r="A24" s="185"/>
      <c r="B24" s="192" t="s">
        <v>19</v>
      </c>
      <c r="C24" s="193"/>
      <c r="D24" s="194"/>
      <c r="E24" s="195"/>
      <c r="F24" s="196"/>
      <c r="G24" s="197"/>
      <c r="J24" s="138"/>
      <c r="K24" s="139"/>
    </row>
    <row r="25" spans="1:11" ht="36" customHeight="1">
      <c r="A25" s="185"/>
      <c r="B25" s="140" t="str">
        <f>" ตัวอักษร        ( "&amp; BAHTTEXT(D23)&amp;" )"</f>
        <v xml:space="preserve"> ตัวอักษร        ( ศูนย์บาทถ้วน )</v>
      </c>
      <c r="C25" s="50"/>
      <c r="D25" s="50"/>
      <c r="E25" s="50"/>
      <c r="F25" s="50"/>
      <c r="G25" s="141"/>
    </row>
    <row r="26" spans="1:11" ht="12.75" customHeight="1" thickBot="1">
      <c r="A26" s="186"/>
      <c r="B26" s="142"/>
      <c r="C26" s="143"/>
      <c r="D26" s="143"/>
      <c r="E26" s="143"/>
      <c r="F26" s="143"/>
      <c r="G26" s="144"/>
    </row>
    <row r="27" spans="1:11" ht="39.75" customHeight="1" thickTop="1">
      <c r="A27" s="50"/>
      <c r="B27" s="50"/>
      <c r="C27" s="50"/>
      <c r="D27" s="50"/>
      <c r="E27" s="50"/>
      <c r="F27" s="50"/>
      <c r="G27" s="50"/>
    </row>
    <row r="28" spans="1:11" ht="21.75" customHeight="1">
      <c r="A28" s="50"/>
      <c r="B28" s="50"/>
      <c r="C28" s="50"/>
      <c r="D28" s="50"/>
      <c r="E28" s="50"/>
      <c r="F28" s="50"/>
      <c r="G28" s="50"/>
    </row>
    <row r="29" spans="1:11" ht="28.5" customHeight="1">
      <c r="A29" s="50"/>
      <c r="B29" s="132"/>
      <c r="C29" s="50" t="s">
        <v>87</v>
      </c>
      <c r="D29" s="50"/>
      <c r="E29" s="50"/>
      <c r="F29" s="50"/>
      <c r="G29" s="50"/>
    </row>
    <row r="30" spans="1:11" ht="25.5" customHeight="1">
      <c r="A30" s="50"/>
      <c r="B30" s="50"/>
      <c r="C30" s="83" t="s">
        <v>88</v>
      </c>
      <c r="D30" s="50"/>
      <c r="E30" s="50"/>
      <c r="F30" s="50"/>
      <c r="G30" s="50"/>
    </row>
    <row r="31" spans="1:11" ht="25.5" customHeight="1">
      <c r="A31" s="50"/>
      <c r="B31" s="132"/>
      <c r="C31" s="50" t="s">
        <v>20</v>
      </c>
      <c r="D31" s="50"/>
      <c r="E31" s="50"/>
      <c r="F31" s="50"/>
      <c r="G31" s="50"/>
    </row>
    <row r="32" spans="1:11" ht="25.5" customHeight="1">
      <c r="A32" s="50"/>
      <c r="B32" s="50"/>
      <c r="C32" s="83"/>
      <c r="D32" s="133"/>
      <c r="E32" s="50"/>
      <c r="F32" s="50"/>
      <c r="G32" s="50"/>
    </row>
    <row r="33" spans="1:7" ht="25.5" customHeight="1">
      <c r="A33" s="50"/>
      <c r="B33" s="50"/>
      <c r="C33" s="183"/>
      <c r="D33" s="183"/>
      <c r="E33" s="50"/>
      <c r="F33" s="50"/>
      <c r="G33" s="50"/>
    </row>
    <row r="34" spans="1:7" ht="25.5" customHeight="1">
      <c r="A34" s="50"/>
      <c r="B34" s="50"/>
      <c r="C34" s="183"/>
      <c r="D34" s="183"/>
      <c r="E34" s="50"/>
      <c r="F34" s="50"/>
      <c r="G34" s="50"/>
    </row>
    <row r="35" spans="1:7" ht="25.5" customHeight="1">
      <c r="A35" s="50"/>
      <c r="B35" s="50"/>
      <c r="C35" s="133"/>
      <c r="D35" s="133"/>
      <c r="E35" s="50"/>
      <c r="F35" s="50"/>
      <c r="G35" s="50"/>
    </row>
    <row r="36" spans="1:7" ht="28.5" customHeight="1">
      <c r="A36" s="50"/>
      <c r="B36" s="132"/>
      <c r="C36" s="183"/>
      <c r="D36" s="183"/>
      <c r="E36" s="50"/>
      <c r="F36" s="50"/>
      <c r="G36" s="50"/>
    </row>
    <row r="37" spans="1:7" ht="25.5" customHeight="1">
      <c r="A37" s="50"/>
      <c r="B37" s="50"/>
      <c r="C37" s="183"/>
      <c r="D37" s="183"/>
      <c r="E37" s="50"/>
      <c r="F37" s="50"/>
      <c r="G37" s="50"/>
    </row>
    <row r="38" spans="1:7" ht="25.5" customHeight="1">
      <c r="A38" s="50"/>
      <c r="B38" s="50"/>
      <c r="C38" s="183"/>
      <c r="D38" s="183"/>
      <c r="E38" s="50"/>
      <c r="F38" s="50"/>
      <c r="G38" s="50"/>
    </row>
  </sheetData>
  <mergeCells count="54">
    <mergeCell ref="B18:C18"/>
    <mergeCell ref="D18:E18"/>
    <mergeCell ref="F18:G18"/>
    <mergeCell ref="B13:C13"/>
    <mergeCell ref="D13:E13"/>
    <mergeCell ref="F13:G13"/>
    <mergeCell ref="D15:E15"/>
    <mergeCell ref="F15:G15"/>
    <mergeCell ref="B20:C20"/>
    <mergeCell ref="D20:E20"/>
    <mergeCell ref="F20:G20"/>
    <mergeCell ref="B19:C19"/>
    <mergeCell ref="D19:E19"/>
    <mergeCell ref="F19:G19"/>
    <mergeCell ref="A1:G1"/>
    <mergeCell ref="A2:G2"/>
    <mergeCell ref="A9:G9"/>
    <mergeCell ref="B10:C10"/>
    <mergeCell ref="D10:E10"/>
    <mergeCell ref="F10:G10"/>
    <mergeCell ref="B11:C11"/>
    <mergeCell ref="D11:E11"/>
    <mergeCell ref="F11:G11"/>
    <mergeCell ref="B17:C17"/>
    <mergeCell ref="D17:E17"/>
    <mergeCell ref="F17:G17"/>
    <mergeCell ref="B12:C12"/>
    <mergeCell ref="D12:E12"/>
    <mergeCell ref="F12:G12"/>
    <mergeCell ref="B14:C14"/>
    <mergeCell ref="D14:E14"/>
    <mergeCell ref="F14:G14"/>
    <mergeCell ref="B16:C16"/>
    <mergeCell ref="D16:E16"/>
    <mergeCell ref="F16:G16"/>
    <mergeCell ref="B15:C15"/>
    <mergeCell ref="B21:C21"/>
    <mergeCell ref="D21:E21"/>
    <mergeCell ref="F21:G21"/>
    <mergeCell ref="B22:C22"/>
    <mergeCell ref="D22:E22"/>
    <mergeCell ref="F22:G22"/>
    <mergeCell ref="C38:D38"/>
    <mergeCell ref="A23:A26"/>
    <mergeCell ref="B23:C23"/>
    <mergeCell ref="D23:E23"/>
    <mergeCell ref="F23:G23"/>
    <mergeCell ref="B24:C24"/>
    <mergeCell ref="D24:E24"/>
    <mergeCell ref="F24:G24"/>
    <mergeCell ref="C33:D33"/>
    <mergeCell ref="C34:D34"/>
    <mergeCell ref="C36:D36"/>
    <mergeCell ref="C37:D37"/>
  </mergeCells>
  <printOptions horizontalCentered="1"/>
  <pageMargins left="0.27" right="0.17" top="0.55118110236220474" bottom="0.3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6FB73-132A-42DD-B5C8-F3E4E99A47F3}">
  <sheetPr codeName="Sheet3">
    <pageSetUpPr fitToPage="1"/>
  </sheetPr>
  <dimension ref="A1:K36"/>
  <sheetViews>
    <sheetView tabSelected="1" workbookViewId="0">
      <selection activeCell="C11" sqref="C11:C15"/>
    </sheetView>
  </sheetViews>
  <sheetFormatPr defaultColWidth="10.5" defaultRowHeight="21"/>
  <cols>
    <col min="1" max="1" width="8.6640625" style="50" customWidth="1"/>
    <col min="2" max="2" width="46.33203125" style="50" customWidth="1"/>
    <col min="3" max="3" width="20.33203125" style="50" customWidth="1"/>
    <col min="4" max="4" width="14.6640625" style="50" customWidth="1"/>
    <col min="5" max="6" width="16.6640625" style="50" customWidth="1"/>
    <col min="7" max="7" width="10.5" style="50"/>
    <col min="8" max="8" width="13.33203125" style="50" hidden="1" customWidth="1"/>
    <col min="9" max="9" width="0" style="50" hidden="1" customWidth="1"/>
    <col min="10" max="10" width="19.83203125" style="50" hidden="1" customWidth="1"/>
    <col min="11" max="11" width="8.6640625" style="50" bestFit="1" customWidth="1"/>
    <col min="12" max="16384" width="10.5" style="50"/>
  </cols>
  <sheetData>
    <row r="1" spans="1:11">
      <c r="A1" s="217" t="s">
        <v>21</v>
      </c>
      <c r="B1" s="217"/>
      <c r="C1" s="217"/>
      <c r="D1" s="217"/>
      <c r="E1" s="217"/>
      <c r="F1" s="217"/>
    </row>
    <row r="2" spans="1:11" ht="23.25">
      <c r="A2" s="218" t="s">
        <v>22</v>
      </c>
      <c r="B2" s="218"/>
      <c r="C2" s="218"/>
      <c r="D2" s="218"/>
      <c r="E2" s="218"/>
      <c r="F2" s="218"/>
    </row>
    <row r="3" spans="1:11" ht="33" customHeight="1">
      <c r="A3" s="58" t="str">
        <f>ปร.6!A3</f>
        <v>กลุ่มงาน/งาน                    สํานักงานกองทุนเงินให้กู้ยืมเพื่อการศึกษา (กยศ)</v>
      </c>
      <c r="B3" s="58"/>
      <c r="C3" s="58"/>
      <c r="D3" s="58"/>
      <c r="E3" s="58"/>
      <c r="F3" s="58"/>
    </row>
    <row r="4" spans="1:11">
      <c r="A4" s="58" t="str">
        <f>ปร.6!A4</f>
        <v>ชื่อโครงการ/งานก่อสร้าง  ปรับปรุงพื้นที่ปฏิบัติงาน อาคารรุ่งโรจน์ธนกุล ชั้น 10 และ อาคารเอไอเอ แคปปิตอล เซ็นเตอร์ชั้น11</v>
      </c>
      <c r="B4" s="58"/>
      <c r="C4" s="58"/>
      <c r="D4" s="58"/>
      <c r="E4" s="58"/>
      <c r="F4" s="58"/>
    </row>
    <row r="5" spans="1:11">
      <c r="A5" s="58" t="str">
        <f>ปร.6!A5</f>
        <v>สถานที่ก่อสร้าง       อาคาร รุ่งโรจน์ธนกุล และอาคารเอไอเอ แคปปิตอล เซ็นเตอร์ ถนนรัชดาภิเษก เขตดินแดง กรุงเทพฯ</v>
      </c>
      <c r="B5" s="58"/>
      <c r="C5" s="58"/>
      <c r="D5" s="58"/>
      <c r="E5" s="58"/>
      <c r="F5" s="58"/>
    </row>
    <row r="6" spans="1:11" s="110" customFormat="1" ht="23.25">
      <c r="A6" s="58" t="str">
        <f>ปร.6!A6</f>
        <v xml:space="preserve">แบบเลขที่            </v>
      </c>
      <c r="B6" s="58"/>
      <c r="C6" s="58" t="s">
        <v>23</v>
      </c>
      <c r="D6" s="74"/>
      <c r="E6" s="58"/>
      <c r="F6" s="58"/>
      <c r="G6" s="58"/>
      <c r="H6" s="109"/>
    </row>
    <row r="7" spans="1:11">
      <c r="A7" s="58" t="str">
        <f>ปร.6!A7</f>
        <v>หน่วยงานเจ้าของโครงการ/งานก่อสร้าง   สํานักงานกองทุนเงินให้กู้ยืมเพื่อการศึกษา</v>
      </c>
      <c r="B7" s="58"/>
      <c r="D7" s="58"/>
      <c r="E7" s="58"/>
      <c r="F7" s="58"/>
    </row>
    <row r="8" spans="1:11" ht="23.25">
      <c r="A8" s="58" t="s">
        <v>24</v>
      </c>
      <c r="B8" s="58"/>
      <c r="D8" s="58"/>
      <c r="E8" s="50" t="s">
        <v>25</v>
      </c>
      <c r="F8" s="110"/>
    </row>
    <row r="9" spans="1:11" ht="21.75" thickBot="1">
      <c r="A9" s="217" t="s">
        <v>15</v>
      </c>
      <c r="B9" s="217"/>
      <c r="C9" s="217"/>
      <c r="D9" s="217"/>
      <c r="E9" s="217"/>
      <c r="F9" s="217"/>
    </row>
    <row r="10" spans="1:11" ht="22.5" thickTop="1" thickBot="1">
      <c r="A10" s="111" t="s">
        <v>1</v>
      </c>
      <c r="B10" s="112" t="s">
        <v>2</v>
      </c>
      <c r="C10" s="112" t="s">
        <v>26</v>
      </c>
      <c r="D10" s="112" t="s">
        <v>27</v>
      </c>
      <c r="E10" s="112" t="s">
        <v>28</v>
      </c>
      <c r="F10" s="113" t="s">
        <v>3</v>
      </c>
      <c r="H10" s="112" t="s">
        <v>91</v>
      </c>
      <c r="J10" s="112" t="s">
        <v>92</v>
      </c>
      <c r="K10" s="50" t="s">
        <v>93</v>
      </c>
    </row>
    <row r="11" spans="1:11" ht="21.75" thickTop="1">
      <c r="A11" s="114">
        <v>1</v>
      </c>
      <c r="B11" s="61" t="s">
        <v>39</v>
      </c>
      <c r="C11" s="93"/>
      <c r="D11" s="152">
        <v>1.2926</v>
      </c>
      <c r="E11" s="93">
        <f>+D11*C11</f>
        <v>0</v>
      </c>
      <c r="F11" s="116"/>
      <c r="H11" s="115">
        <f>+E11/1.07</f>
        <v>0</v>
      </c>
      <c r="J11" s="115">
        <f>+H11-C11</f>
        <v>0</v>
      </c>
      <c r="K11" s="117"/>
    </row>
    <row r="12" spans="1:11">
      <c r="A12" s="118">
        <v>2</v>
      </c>
      <c r="B12" s="38" t="s">
        <v>55</v>
      </c>
      <c r="C12" s="146"/>
      <c r="D12" s="152">
        <f>D11</f>
        <v>1.2926</v>
      </c>
      <c r="E12" s="146">
        <f t="shared" ref="E12:E13" si="0">+D12*C12</f>
        <v>0</v>
      </c>
      <c r="F12" s="120"/>
      <c r="H12" s="119">
        <f>+E12/1.07</f>
        <v>0</v>
      </c>
      <c r="J12" s="119">
        <f>+H12-C12</f>
        <v>0</v>
      </c>
      <c r="K12" s="117"/>
    </row>
    <row r="13" spans="1:11" ht="45.75" customHeight="1">
      <c r="A13" s="118">
        <v>3</v>
      </c>
      <c r="B13" s="37" t="s">
        <v>70</v>
      </c>
      <c r="C13" s="146"/>
      <c r="D13" s="152">
        <f t="shared" ref="D13:D15" si="1">D12</f>
        <v>1.2926</v>
      </c>
      <c r="E13" s="146">
        <f t="shared" si="0"/>
        <v>0</v>
      </c>
      <c r="F13" s="120"/>
      <c r="H13" s="119">
        <f>+E13/1.07</f>
        <v>0</v>
      </c>
      <c r="J13" s="119">
        <f>+H13-C13</f>
        <v>0</v>
      </c>
      <c r="K13" s="117"/>
    </row>
    <row r="14" spans="1:11">
      <c r="A14" s="118">
        <v>4</v>
      </c>
      <c r="B14" s="37" t="s">
        <v>72</v>
      </c>
      <c r="C14" s="146"/>
      <c r="D14" s="152">
        <f t="shared" si="1"/>
        <v>1.2926</v>
      </c>
      <c r="E14" s="146">
        <f t="shared" ref="E14:E15" si="2">+D14*C14</f>
        <v>0</v>
      </c>
      <c r="F14" s="120"/>
      <c r="H14" s="119">
        <f>+E14/1.07</f>
        <v>0</v>
      </c>
      <c r="J14" s="119">
        <f>+H14-C14</f>
        <v>0</v>
      </c>
      <c r="K14" s="117"/>
    </row>
    <row r="15" spans="1:11">
      <c r="A15" s="118">
        <v>5</v>
      </c>
      <c r="B15" s="38" t="s">
        <v>69</v>
      </c>
      <c r="C15" s="146"/>
      <c r="D15" s="152">
        <f t="shared" si="1"/>
        <v>1.2926</v>
      </c>
      <c r="E15" s="146">
        <f t="shared" si="2"/>
        <v>0</v>
      </c>
      <c r="F15" s="120"/>
      <c r="J15" s="121">
        <f>SUM(J11:J14)</f>
        <v>0</v>
      </c>
      <c r="K15" s="117"/>
    </row>
    <row r="16" spans="1:11">
      <c r="A16" s="122"/>
      <c r="B16" s="123"/>
      <c r="C16" s="164"/>
      <c r="D16" s="77"/>
      <c r="E16" s="77"/>
      <c r="F16" s="124"/>
    </row>
    <row r="17" spans="1:6">
      <c r="A17" s="122"/>
      <c r="B17" s="125" t="s">
        <v>29</v>
      </c>
      <c r="C17" s="77"/>
      <c r="D17" s="77"/>
      <c r="E17" s="77"/>
      <c r="F17" s="124"/>
    </row>
    <row r="18" spans="1:6">
      <c r="A18" s="122"/>
      <c r="B18" s="38" t="s">
        <v>30</v>
      </c>
      <c r="C18" s="77"/>
      <c r="D18" s="77"/>
      <c r="E18" s="77"/>
      <c r="F18" s="124"/>
    </row>
    <row r="19" spans="1:6">
      <c r="A19" s="122"/>
      <c r="B19" s="38" t="s">
        <v>31</v>
      </c>
      <c r="C19" s="77"/>
      <c r="D19" s="77"/>
      <c r="E19" s="77"/>
      <c r="F19" s="124"/>
    </row>
    <row r="20" spans="1:6">
      <c r="A20" s="122"/>
      <c r="B20" s="38" t="s">
        <v>123</v>
      </c>
      <c r="C20" s="77"/>
      <c r="D20" s="77"/>
      <c r="E20" s="77"/>
      <c r="F20" s="124"/>
    </row>
    <row r="21" spans="1:6">
      <c r="A21" s="126"/>
      <c r="B21" s="69" t="s">
        <v>32</v>
      </c>
      <c r="C21" s="147"/>
      <c r="D21" s="147"/>
      <c r="E21" s="147"/>
      <c r="F21" s="127"/>
    </row>
    <row r="22" spans="1:6">
      <c r="A22" s="128" t="s">
        <v>4</v>
      </c>
      <c r="B22" s="223" t="s">
        <v>5</v>
      </c>
      <c r="C22" s="224"/>
      <c r="D22" s="224"/>
      <c r="E22" s="148">
        <f>SUM(E11:E21)</f>
        <v>0</v>
      </c>
      <c r="F22" s="120"/>
    </row>
    <row r="23" spans="1:6" ht="21.75" thickBot="1">
      <c r="A23" s="129"/>
      <c r="B23" s="225" t="str">
        <f>" ตัวอักษร        ( "&amp; BAHTTEXT(E22)&amp;" )"</f>
        <v xml:space="preserve"> ตัวอักษร        ( ศูนย์บาทถ้วน )</v>
      </c>
      <c r="C23" s="226"/>
      <c r="D23" s="226"/>
      <c r="E23" s="130"/>
      <c r="F23" s="131"/>
    </row>
    <row r="24" spans="1:6" ht="21.75" thickTop="1"/>
    <row r="25" spans="1:6" ht="30" customHeight="1"/>
    <row r="26" spans="1:6" s="110" customFormat="1" ht="25.5" customHeight="1">
      <c r="A26" s="50"/>
      <c r="B26" s="50"/>
      <c r="C26" s="50"/>
      <c r="D26" s="50" t="s">
        <v>87</v>
      </c>
      <c r="E26" s="50"/>
      <c r="F26" s="50"/>
    </row>
    <row r="27" spans="1:6" s="110" customFormat="1" ht="25.5" customHeight="1">
      <c r="A27" s="50"/>
      <c r="B27" s="50"/>
      <c r="C27" s="50"/>
      <c r="D27" s="83" t="s">
        <v>88</v>
      </c>
      <c r="E27" s="50"/>
      <c r="F27" s="50"/>
    </row>
    <row r="28" spans="1:6" s="110" customFormat="1" ht="25.5" customHeight="1">
      <c r="A28" s="50"/>
      <c r="B28" s="50"/>
      <c r="C28" s="50"/>
      <c r="D28" s="50" t="s">
        <v>20</v>
      </c>
      <c r="E28" s="50"/>
      <c r="F28" s="50"/>
    </row>
    <row r="29" spans="1:6" s="110" customFormat="1" ht="28.5" customHeight="1">
      <c r="A29" s="50"/>
      <c r="B29" s="132"/>
      <c r="C29" s="50"/>
      <c r="D29" s="83"/>
      <c r="E29" s="50"/>
      <c r="F29" s="50"/>
    </row>
    <row r="30" spans="1:6" s="110" customFormat="1" ht="25.5" customHeight="1">
      <c r="A30" s="50"/>
      <c r="B30" s="50"/>
      <c r="C30" s="183"/>
      <c r="D30" s="183"/>
      <c r="E30" s="50"/>
      <c r="F30" s="50"/>
    </row>
    <row r="31" spans="1:6" s="110" customFormat="1" ht="25.5" customHeight="1">
      <c r="A31" s="50"/>
      <c r="B31" s="50"/>
      <c r="C31" s="183"/>
      <c r="D31" s="183"/>
      <c r="E31" s="50"/>
      <c r="F31" s="50"/>
    </row>
    <row r="32" spans="1:6" s="110" customFormat="1" ht="25.5" customHeight="1">
      <c r="A32" s="50"/>
      <c r="B32" s="50"/>
      <c r="C32" s="133"/>
      <c r="D32" s="133"/>
      <c r="E32" s="50"/>
      <c r="F32" s="50"/>
    </row>
    <row r="33" spans="1:6" s="110" customFormat="1" ht="28.5" customHeight="1">
      <c r="A33" s="50"/>
      <c r="B33" s="132"/>
      <c r="C33" s="183"/>
      <c r="D33" s="183"/>
      <c r="E33" s="50"/>
      <c r="F33" s="50"/>
    </row>
    <row r="34" spans="1:6" s="110" customFormat="1" ht="25.5" customHeight="1">
      <c r="A34" s="50"/>
      <c r="B34" s="50"/>
      <c r="C34" s="183"/>
      <c r="D34" s="183"/>
      <c r="E34" s="50"/>
      <c r="F34" s="50"/>
    </row>
    <row r="35" spans="1:6" s="110" customFormat="1" ht="25.5" customHeight="1">
      <c r="A35" s="50"/>
      <c r="B35" s="50"/>
      <c r="C35" s="183"/>
      <c r="D35" s="183"/>
      <c r="E35" s="50"/>
      <c r="F35" s="50"/>
    </row>
    <row r="36" spans="1:6" s="110" customFormat="1" ht="23.25"/>
  </sheetData>
  <mergeCells count="10">
    <mergeCell ref="C31:D31"/>
    <mergeCell ref="C33:D33"/>
    <mergeCell ref="C34:D34"/>
    <mergeCell ref="C35:D35"/>
    <mergeCell ref="A1:F1"/>
    <mergeCell ref="A2:F2"/>
    <mergeCell ref="A9:F9"/>
    <mergeCell ref="B22:D22"/>
    <mergeCell ref="B23:D23"/>
    <mergeCell ref="C30:D30"/>
  </mergeCells>
  <printOptions horizontalCentered="1"/>
  <pageMargins left="0.32" right="0.31496062992126" top="0.15748031496063" bottom="0.15748031496063" header="0.31496062992126" footer="0.31496062992126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4B25A-EDC1-4AB7-9147-3CD0C0F22EFE}">
  <sheetPr codeName="Sheet4">
    <pageSetUpPr fitToPage="1"/>
  </sheetPr>
  <dimension ref="A1:H37"/>
  <sheetViews>
    <sheetView workbookViewId="0">
      <selection activeCell="G27" sqref="G27"/>
    </sheetView>
  </sheetViews>
  <sheetFormatPr defaultColWidth="10.5" defaultRowHeight="21"/>
  <cols>
    <col min="1" max="1" width="8.6640625" style="3" customWidth="1"/>
    <col min="2" max="2" width="44.6640625" style="3" customWidth="1"/>
    <col min="3" max="3" width="20.33203125" style="3" customWidth="1"/>
    <col min="4" max="4" width="14.6640625" style="3" customWidth="1"/>
    <col min="5" max="6" width="16.6640625" style="3" customWidth="1"/>
    <col min="7" max="16384" width="10.5" style="3"/>
  </cols>
  <sheetData>
    <row r="1" spans="1:8">
      <c r="A1" s="228" t="s">
        <v>21</v>
      </c>
      <c r="B1" s="228"/>
      <c r="C1" s="228"/>
      <c r="D1" s="228"/>
      <c r="E1" s="228"/>
      <c r="F1" s="228"/>
    </row>
    <row r="2" spans="1:8" ht="23.25">
      <c r="A2" s="229" t="s">
        <v>45</v>
      </c>
      <c r="B2" s="229"/>
      <c r="C2" s="229"/>
      <c r="D2" s="229"/>
      <c r="E2" s="229"/>
      <c r="F2" s="229"/>
    </row>
    <row r="3" spans="1:8" ht="33" customHeight="1">
      <c r="A3" s="2" t="str">
        <f>ปร.6!A3</f>
        <v>กลุ่มงาน/งาน                    สํานักงานกองทุนเงินให้กู้ยืมเพื่อการศึกษา (กยศ)</v>
      </c>
      <c r="B3" s="2"/>
      <c r="C3" s="2"/>
      <c r="D3" s="2"/>
      <c r="E3" s="2"/>
      <c r="F3" s="2"/>
    </row>
    <row r="4" spans="1:8">
      <c r="A4" s="2" t="str">
        <f>ปร.6!A4</f>
        <v>ชื่อโครงการ/งานก่อสร้าง  ปรับปรุงพื้นที่ปฏิบัติงาน อาคารรุ่งโรจน์ธนกุล ชั้น 10 และ อาคารเอไอเอ แคปปิตอล เซ็นเตอร์ชั้น11</v>
      </c>
      <c r="B4" s="2"/>
      <c r="C4" s="2"/>
      <c r="D4" s="2"/>
      <c r="E4" s="2"/>
      <c r="F4" s="2"/>
    </row>
    <row r="5" spans="1:8">
      <c r="A5" s="2" t="str">
        <f>ปร.6!A5</f>
        <v>สถานที่ก่อสร้าง       อาคาร รุ่งโรจน์ธนกุล และอาคารเอไอเอ แคปปิตอล เซ็นเตอร์ ถนนรัชดาภิเษก เขตดินแดง กรุงเทพฯ</v>
      </c>
      <c r="B5" s="2"/>
      <c r="C5" s="2"/>
      <c r="D5" s="2"/>
      <c r="E5" s="2"/>
      <c r="F5" s="2"/>
    </row>
    <row r="6" spans="1:8" s="1" customFormat="1" ht="23.25">
      <c r="A6" s="2" t="str">
        <f>ปร.6!A6</f>
        <v xml:space="preserve">แบบเลขที่            </v>
      </c>
      <c r="B6" s="2"/>
      <c r="C6" s="2" t="s">
        <v>23</v>
      </c>
      <c r="D6" s="35"/>
      <c r="E6" s="2"/>
      <c r="F6" s="2"/>
      <c r="G6" s="2"/>
      <c r="H6" s="4"/>
    </row>
    <row r="7" spans="1:8">
      <c r="A7" s="2" t="str">
        <f>ปร.6!A7</f>
        <v>หน่วยงานเจ้าของโครงการ/งานก่อสร้าง   สํานักงานกองทุนเงินให้กู้ยืมเพื่อการศึกษา</v>
      </c>
      <c r="B7" s="2"/>
      <c r="D7" s="2"/>
      <c r="E7" s="2"/>
      <c r="F7" s="2"/>
    </row>
    <row r="8" spans="1:8" ht="23.25">
      <c r="A8" s="2" t="s">
        <v>24</v>
      </c>
      <c r="B8" s="2"/>
      <c r="D8" s="2"/>
      <c r="E8" s="3" t="s">
        <v>25</v>
      </c>
      <c r="F8" s="1"/>
    </row>
    <row r="9" spans="1:8" ht="21.75" thickBot="1">
      <c r="A9" s="228" t="s">
        <v>15</v>
      </c>
      <c r="B9" s="228"/>
      <c r="C9" s="228"/>
      <c r="D9" s="228"/>
      <c r="E9" s="228"/>
      <c r="F9" s="228"/>
    </row>
    <row r="10" spans="1:8" s="13" customFormat="1" ht="45.75" customHeight="1" thickTop="1" thickBot="1">
      <c r="A10" s="10" t="s">
        <v>1</v>
      </c>
      <c r="B10" s="11" t="s">
        <v>2</v>
      </c>
      <c r="C10" s="11" t="s">
        <v>26</v>
      </c>
      <c r="D10" s="11" t="s">
        <v>27</v>
      </c>
      <c r="E10" s="11" t="s">
        <v>28</v>
      </c>
      <c r="F10" s="12" t="s">
        <v>3</v>
      </c>
    </row>
    <row r="11" spans="1:8" ht="21.75" hidden="1" thickTop="1">
      <c r="A11" s="5">
        <v>1</v>
      </c>
      <c r="B11" s="14" t="s">
        <v>39</v>
      </c>
      <c r="C11" s="15"/>
      <c r="D11" s="14" t="s">
        <v>44</v>
      </c>
      <c r="E11" s="16"/>
      <c r="F11" s="17"/>
    </row>
    <row r="12" spans="1:8" ht="42.75" hidden="1" thickTop="1">
      <c r="A12" s="30">
        <v>2</v>
      </c>
      <c r="B12" s="34" t="s">
        <v>58</v>
      </c>
      <c r="C12" s="31"/>
      <c r="D12" s="32" t="s">
        <v>44</v>
      </c>
      <c r="E12" s="33"/>
      <c r="F12" s="27"/>
    </row>
    <row r="13" spans="1:8" ht="21.75" hidden="1" thickTop="1">
      <c r="A13" s="30">
        <v>3</v>
      </c>
      <c r="B13" s="20" t="s">
        <v>57</v>
      </c>
      <c r="C13" s="31"/>
      <c r="D13" s="32" t="s">
        <v>44</v>
      </c>
      <c r="E13" s="33"/>
      <c r="F13" s="27"/>
    </row>
    <row r="14" spans="1:8" ht="21.75" thickTop="1">
      <c r="A14" s="30">
        <v>5</v>
      </c>
      <c r="B14" s="20" t="s">
        <v>69</v>
      </c>
      <c r="C14" s="145"/>
      <c r="D14" s="151">
        <f>'ปร.5_งานก่อสร้าง '!D11</f>
        <v>1.2926</v>
      </c>
      <c r="E14" s="145">
        <f>C14*D14</f>
        <v>0</v>
      </c>
      <c r="F14" s="27"/>
    </row>
    <row r="15" spans="1:8">
      <c r="A15" s="30"/>
      <c r="B15" s="20"/>
      <c r="C15" s="145"/>
      <c r="D15" s="145"/>
      <c r="E15" s="145"/>
      <c r="F15" s="27"/>
    </row>
    <row r="16" spans="1:8">
      <c r="A16" s="30"/>
      <c r="B16" s="20"/>
      <c r="C16" s="145"/>
      <c r="D16" s="145"/>
      <c r="E16" s="145"/>
      <c r="F16" s="27"/>
    </row>
    <row r="17" spans="1:6">
      <c r="A17" s="18"/>
      <c r="B17" s="19"/>
      <c r="C17" s="36"/>
      <c r="D17" s="36"/>
      <c r="E17" s="36"/>
      <c r="F17" s="21"/>
    </row>
    <row r="18" spans="1:6">
      <c r="A18" s="18"/>
      <c r="B18" s="22" t="s">
        <v>29</v>
      </c>
      <c r="C18" s="36"/>
      <c r="D18" s="36"/>
      <c r="E18" s="36"/>
      <c r="F18" s="21"/>
    </row>
    <row r="19" spans="1:6">
      <c r="A19" s="18"/>
      <c r="B19" s="20" t="s">
        <v>30</v>
      </c>
      <c r="C19" s="36"/>
      <c r="D19" s="36"/>
      <c r="E19" s="36"/>
      <c r="F19" s="21"/>
    </row>
    <row r="20" spans="1:6">
      <c r="A20" s="18"/>
      <c r="B20" s="20" t="s">
        <v>31</v>
      </c>
      <c r="C20" s="36"/>
      <c r="D20" s="36"/>
      <c r="E20" s="36"/>
      <c r="F20" s="21"/>
    </row>
    <row r="21" spans="1:6">
      <c r="A21" s="18"/>
      <c r="B21" s="20" t="s">
        <v>123</v>
      </c>
      <c r="C21" s="36"/>
      <c r="D21" s="36"/>
      <c r="E21" s="36"/>
      <c r="F21" s="21"/>
    </row>
    <row r="22" spans="1:6">
      <c r="A22" s="23"/>
      <c r="B22" s="24" t="s">
        <v>32</v>
      </c>
      <c r="C22" s="149"/>
      <c r="D22" s="149"/>
      <c r="E22" s="149"/>
      <c r="F22" s="25"/>
    </row>
    <row r="23" spans="1:6">
      <c r="A23" s="26" t="s">
        <v>4</v>
      </c>
      <c r="B23" s="230" t="s">
        <v>5</v>
      </c>
      <c r="C23" s="231"/>
      <c r="D23" s="231"/>
      <c r="E23" s="150">
        <f>SUM(E14:E22)</f>
        <v>0</v>
      </c>
      <c r="F23" s="27"/>
    </row>
    <row r="24" spans="1:6" ht="21.75" thickBot="1">
      <c r="A24" s="6"/>
      <c r="B24" s="232" t="str">
        <f>" ตัวอักษร  ( "&amp; BAHTTEXT(E23)&amp;" )"</f>
        <v xml:space="preserve"> ตัวอักษร  ( ศูนย์บาทถ้วน )</v>
      </c>
      <c r="C24" s="233"/>
      <c r="D24" s="233"/>
      <c r="E24" s="28"/>
      <c r="F24" s="29"/>
    </row>
    <row r="25" spans="1:6" ht="21.75" thickTop="1"/>
    <row r="26" spans="1:6" ht="30" customHeight="1"/>
    <row r="27" spans="1:6" s="1" customFormat="1" ht="25.5" customHeight="1">
      <c r="A27" s="3"/>
      <c r="B27" s="3"/>
      <c r="C27" s="3"/>
      <c r="D27" s="3" t="s">
        <v>87</v>
      </c>
      <c r="E27" s="3"/>
      <c r="F27" s="3"/>
    </row>
    <row r="28" spans="1:6" s="1" customFormat="1" ht="25.5" customHeight="1">
      <c r="A28" s="3"/>
      <c r="B28" s="3"/>
      <c r="C28" s="3"/>
      <c r="D28" s="8" t="s">
        <v>88</v>
      </c>
      <c r="E28" s="3"/>
      <c r="F28" s="3"/>
    </row>
    <row r="29" spans="1:6" s="1" customFormat="1" ht="25.5" customHeight="1">
      <c r="A29" s="3"/>
      <c r="B29" s="3"/>
      <c r="C29" s="3"/>
      <c r="D29" s="3" t="s">
        <v>20</v>
      </c>
      <c r="E29" s="3"/>
      <c r="F29" s="3"/>
    </row>
    <row r="30" spans="1:6" s="1" customFormat="1" ht="28.5" customHeight="1">
      <c r="A30" s="3"/>
      <c r="B30" s="7"/>
      <c r="C30" s="3"/>
      <c r="D30" s="8"/>
      <c r="E30" s="3"/>
      <c r="F30" s="3"/>
    </row>
    <row r="31" spans="1:6" s="1" customFormat="1" ht="25.5" customHeight="1">
      <c r="A31" s="3"/>
      <c r="B31" s="3"/>
      <c r="C31" s="227"/>
      <c r="D31" s="227"/>
      <c r="E31" s="3"/>
      <c r="F31" s="3"/>
    </row>
    <row r="32" spans="1:6" s="1" customFormat="1" ht="25.5" customHeight="1">
      <c r="A32" s="3"/>
      <c r="B32" s="3"/>
      <c r="C32" s="227"/>
      <c r="D32" s="227"/>
      <c r="E32" s="3"/>
      <c r="F32" s="3"/>
    </row>
    <row r="33" spans="1:6" s="1" customFormat="1" ht="25.5" customHeight="1">
      <c r="A33" s="3"/>
      <c r="B33" s="3"/>
      <c r="C33" s="9"/>
      <c r="D33" s="9"/>
      <c r="E33" s="3"/>
      <c r="F33" s="3"/>
    </row>
    <row r="34" spans="1:6" s="1" customFormat="1" ht="28.5" customHeight="1">
      <c r="A34" s="3"/>
      <c r="B34" s="7"/>
      <c r="C34" s="227"/>
      <c r="D34" s="227"/>
      <c r="E34" s="3"/>
      <c r="F34" s="3"/>
    </row>
    <row r="35" spans="1:6" s="1" customFormat="1" ht="25.5" customHeight="1">
      <c r="A35" s="3"/>
      <c r="B35" s="3"/>
      <c r="C35" s="227"/>
      <c r="D35" s="227"/>
      <c r="E35" s="3"/>
      <c r="F35" s="3"/>
    </row>
    <row r="36" spans="1:6" s="1" customFormat="1" ht="25.5" customHeight="1">
      <c r="A36" s="3"/>
      <c r="B36" s="3"/>
      <c r="C36" s="227"/>
      <c r="D36" s="227"/>
      <c r="E36" s="3"/>
      <c r="F36" s="3"/>
    </row>
    <row r="37" spans="1:6" s="1" customFormat="1" ht="23.25"/>
  </sheetData>
  <mergeCells count="10">
    <mergeCell ref="C32:D32"/>
    <mergeCell ref="C34:D34"/>
    <mergeCell ref="C35:D35"/>
    <mergeCell ref="C36:D36"/>
    <mergeCell ref="A1:F1"/>
    <mergeCell ref="A2:F2"/>
    <mergeCell ref="A9:F9"/>
    <mergeCell ref="B23:D23"/>
    <mergeCell ref="B24:D24"/>
    <mergeCell ref="C31:D31"/>
  </mergeCells>
  <printOptions horizontalCentered="1"/>
  <pageMargins left="0.32" right="0.31496062992126" top="0.15748031496063" bottom="0.15748031496063" header="0.31496062992126" footer="0.31496062992126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5C58F-9AD3-4EC5-ADBE-983880BEDA9F}">
  <sheetPr codeName="Sheet5">
    <pageSetUpPr fitToPage="1"/>
  </sheetPr>
  <dimension ref="A1:S203"/>
  <sheetViews>
    <sheetView zoomScale="90" zoomScaleNormal="90" workbookViewId="0">
      <selection activeCell="B6" sqref="B6"/>
    </sheetView>
  </sheetViews>
  <sheetFormatPr defaultColWidth="10.5" defaultRowHeight="21"/>
  <cols>
    <col min="1" max="1" width="8.83203125" style="50" customWidth="1"/>
    <col min="2" max="2" width="99.33203125" style="50" bestFit="1" customWidth="1"/>
    <col min="3" max="3" width="11" style="65" customWidth="1"/>
    <col min="4" max="4" width="8.83203125" style="65" customWidth="1"/>
    <col min="5" max="5" width="14.83203125" style="65" customWidth="1"/>
    <col min="6" max="6" width="16.1640625" style="65" customWidth="1"/>
    <col min="7" max="8" width="14.83203125" style="65" customWidth="1"/>
    <col min="9" max="9" width="19" style="65" customWidth="1"/>
    <col min="10" max="10" width="21.1640625" style="50" customWidth="1"/>
    <col min="11" max="11" width="0" style="50" hidden="1" customWidth="1"/>
    <col min="12" max="12" width="28.5" style="50" hidden="1" customWidth="1"/>
    <col min="13" max="13" width="10.5" style="65"/>
    <col min="14" max="16384" width="10.5" style="50"/>
  </cols>
  <sheetData>
    <row r="1" spans="1:12">
      <c r="A1" s="217" t="s">
        <v>33</v>
      </c>
      <c r="B1" s="217"/>
      <c r="C1" s="217"/>
      <c r="D1" s="217"/>
      <c r="E1" s="217"/>
      <c r="F1" s="217"/>
      <c r="G1" s="217"/>
      <c r="H1" s="217"/>
      <c r="I1" s="217"/>
      <c r="J1" s="217"/>
    </row>
    <row r="2" spans="1:12">
      <c r="A2" s="51"/>
      <c r="B2" s="51"/>
      <c r="C2" s="84"/>
      <c r="D2" s="84"/>
      <c r="E2" s="84"/>
      <c r="F2" s="84"/>
      <c r="G2" s="84"/>
      <c r="H2" s="84"/>
      <c r="I2" s="84"/>
      <c r="J2" s="51" t="s">
        <v>307</v>
      </c>
    </row>
    <row r="3" spans="1:12" ht="23.25">
      <c r="A3" s="218" t="s">
        <v>34</v>
      </c>
      <c r="B3" s="218"/>
      <c r="C3" s="218"/>
      <c r="D3" s="218"/>
      <c r="E3" s="218"/>
      <c r="F3" s="218"/>
      <c r="G3" s="218"/>
      <c r="H3" s="218"/>
      <c r="I3" s="218"/>
      <c r="J3" s="218"/>
    </row>
    <row r="4" spans="1:12">
      <c r="A4" s="52" t="str">
        <f>ปร.6!A3</f>
        <v>กลุ่มงาน/งาน                    สํานักงานกองทุนเงินให้กู้ยืมเพื่อการศึกษา (กยศ)</v>
      </c>
      <c r="B4" s="52"/>
      <c r="C4" s="85"/>
      <c r="D4" s="85"/>
      <c r="E4" s="85"/>
      <c r="F4" s="85"/>
      <c r="G4" s="85"/>
      <c r="H4" s="85"/>
      <c r="I4" s="85"/>
      <c r="J4" s="53"/>
    </row>
    <row r="5" spans="1:12">
      <c r="A5" s="54" t="str">
        <f>ปร.6!A4</f>
        <v>ชื่อโครงการ/งานก่อสร้าง  ปรับปรุงพื้นที่ปฏิบัติงาน อาคารรุ่งโรจน์ธนกุล ชั้น 10 และ อาคารเอไอเอ แคปปิตอล เซ็นเตอร์ชั้น11</v>
      </c>
      <c r="B5" s="54"/>
      <c r="C5" s="86"/>
      <c r="D5" s="86"/>
      <c r="E5" s="86"/>
      <c r="F5" s="86"/>
      <c r="G5" s="86"/>
      <c r="H5" s="86"/>
      <c r="I5" s="86"/>
      <c r="J5" s="55"/>
    </row>
    <row r="6" spans="1:12">
      <c r="A6" s="54" t="str">
        <f>ปร.6!A5</f>
        <v>สถานที่ก่อสร้าง       อาคาร รุ่งโรจน์ธนกุล และอาคารเอไอเอ แคปปิตอล เซ็นเตอร์ ถนนรัชดาภิเษก เขตดินแดง กรุงเทพฯ</v>
      </c>
      <c r="B6" s="54"/>
      <c r="C6" s="86"/>
      <c r="D6" s="86"/>
      <c r="E6" s="87"/>
      <c r="F6" s="87"/>
      <c r="G6" s="87"/>
      <c r="H6" s="87"/>
      <c r="I6" s="87"/>
      <c r="J6" s="55"/>
    </row>
    <row r="7" spans="1:12">
      <c r="A7" s="54" t="str">
        <f>ปร.6!A7</f>
        <v>หน่วยงานเจ้าของโครงการ/งานก่อสร้าง   สํานักงานกองทุนเงินให้กู้ยืมเพื่อการศึกษา</v>
      </c>
      <c r="B7" s="54"/>
      <c r="C7" s="86"/>
      <c r="D7" s="86"/>
      <c r="E7" s="87"/>
      <c r="F7" s="87"/>
      <c r="G7" s="87"/>
      <c r="H7" s="87"/>
      <c r="I7" s="87"/>
      <c r="J7" s="55"/>
    </row>
    <row r="8" spans="1:12">
      <c r="A8" s="54" t="s">
        <v>35</v>
      </c>
      <c r="B8" s="54"/>
      <c r="C8" s="86"/>
      <c r="D8" s="86"/>
      <c r="E8" s="87"/>
      <c r="F8" s="87"/>
      <c r="G8" s="87"/>
      <c r="H8" s="87"/>
      <c r="I8" s="87"/>
      <c r="J8" s="55"/>
    </row>
    <row r="9" spans="1:12">
      <c r="A9" s="56" t="s">
        <v>36</v>
      </c>
      <c r="B9" s="56"/>
      <c r="C9" s="88"/>
      <c r="D9" s="88"/>
      <c r="E9" s="88"/>
      <c r="F9" s="89" t="s">
        <v>37</v>
      </c>
      <c r="G9" s="88"/>
      <c r="H9" s="88"/>
      <c r="I9" s="88"/>
      <c r="J9" s="57"/>
      <c r="K9" s="58"/>
    </row>
    <row r="10" spans="1:12" ht="21.75" thickBot="1">
      <c r="A10" s="217" t="s">
        <v>15</v>
      </c>
      <c r="B10" s="217"/>
      <c r="C10" s="217"/>
      <c r="D10" s="217"/>
      <c r="E10" s="217"/>
      <c r="F10" s="217"/>
      <c r="G10" s="217"/>
      <c r="H10" s="217"/>
      <c r="I10" s="217"/>
      <c r="J10" s="217"/>
    </row>
    <row r="11" spans="1:12" ht="21.75" thickTop="1">
      <c r="A11" s="234" t="s">
        <v>1</v>
      </c>
      <c r="B11" s="234" t="s">
        <v>2</v>
      </c>
      <c r="C11" s="236" t="s">
        <v>0</v>
      </c>
      <c r="D11" s="236" t="s">
        <v>6</v>
      </c>
      <c r="E11" s="238" t="s">
        <v>7</v>
      </c>
      <c r="F11" s="238"/>
      <c r="G11" s="238" t="s">
        <v>8</v>
      </c>
      <c r="H11" s="238"/>
      <c r="I11" s="90" t="s">
        <v>12</v>
      </c>
      <c r="J11" s="234" t="s">
        <v>3</v>
      </c>
    </row>
    <row r="12" spans="1:12" ht="21.75" thickBot="1">
      <c r="A12" s="235"/>
      <c r="B12" s="235"/>
      <c r="C12" s="237"/>
      <c r="D12" s="237"/>
      <c r="E12" s="91" t="s">
        <v>9</v>
      </c>
      <c r="F12" s="91" t="s">
        <v>10</v>
      </c>
      <c r="G12" s="91" t="s">
        <v>9</v>
      </c>
      <c r="H12" s="91" t="s">
        <v>10</v>
      </c>
      <c r="I12" s="92" t="s">
        <v>38</v>
      </c>
      <c r="J12" s="235"/>
    </row>
    <row r="13" spans="1:12" ht="21.75" thickTop="1">
      <c r="A13" s="59"/>
      <c r="B13" s="60"/>
      <c r="C13" s="93"/>
      <c r="D13" s="93"/>
      <c r="E13" s="93"/>
      <c r="F13" s="93"/>
      <c r="G13" s="93"/>
      <c r="H13" s="93"/>
      <c r="I13" s="93"/>
      <c r="J13" s="61"/>
    </row>
    <row r="14" spans="1:12">
      <c r="A14" s="39">
        <v>1</v>
      </c>
      <c r="B14" s="62" t="s">
        <v>39</v>
      </c>
      <c r="C14" s="77"/>
      <c r="D14" s="94"/>
      <c r="E14" s="77"/>
      <c r="F14" s="77"/>
      <c r="G14" s="77"/>
      <c r="H14" s="77"/>
      <c r="I14" s="77"/>
      <c r="J14" s="38"/>
    </row>
    <row r="15" spans="1:12">
      <c r="A15" s="39"/>
      <c r="B15" s="63"/>
      <c r="C15" s="77"/>
      <c r="D15" s="94"/>
      <c r="E15" s="77"/>
      <c r="F15" s="77"/>
      <c r="G15" s="77"/>
      <c r="H15" s="77"/>
      <c r="I15" s="77"/>
      <c r="J15" s="38"/>
    </row>
    <row r="16" spans="1:12">
      <c r="A16" s="40">
        <v>1.1000000000000001</v>
      </c>
      <c r="B16" s="47" t="s">
        <v>59</v>
      </c>
      <c r="C16" s="95"/>
      <c r="D16" s="96"/>
      <c r="E16" s="95"/>
      <c r="F16" s="95"/>
      <c r="G16" s="95"/>
      <c r="H16" s="95"/>
      <c r="I16" s="95"/>
      <c r="J16" s="48"/>
      <c r="K16" s="64" t="e">
        <f>+I16/$I$78</f>
        <v>#DIV/0!</v>
      </c>
      <c r="L16" s="65" t="e">
        <f>+I16/C16</f>
        <v>#DIV/0!</v>
      </c>
    </row>
    <row r="17" spans="1:12">
      <c r="A17" s="39" t="s">
        <v>234</v>
      </c>
      <c r="B17" s="37" t="s">
        <v>94</v>
      </c>
      <c r="C17" s="77">
        <v>128.91</v>
      </c>
      <c r="D17" s="94" t="s">
        <v>53</v>
      </c>
      <c r="E17" s="77"/>
      <c r="F17" s="77"/>
      <c r="G17" s="77"/>
      <c r="H17" s="77"/>
      <c r="I17" s="77"/>
      <c r="J17" s="42"/>
    </row>
    <row r="18" spans="1:12">
      <c r="A18" s="39" t="s">
        <v>212</v>
      </c>
      <c r="B18" s="37" t="s">
        <v>95</v>
      </c>
      <c r="C18" s="77">
        <f>+(30+20)*2*3</f>
        <v>300</v>
      </c>
      <c r="D18" s="94" t="s">
        <v>53</v>
      </c>
      <c r="E18" s="77"/>
      <c r="F18" s="77"/>
      <c r="G18" s="77"/>
      <c r="H18" s="77"/>
      <c r="I18" s="77"/>
      <c r="J18" s="42"/>
    </row>
    <row r="19" spans="1:12" ht="42">
      <c r="A19" s="39" t="s">
        <v>235</v>
      </c>
      <c r="B19" s="37" t="s">
        <v>196</v>
      </c>
      <c r="C19" s="77">
        <v>1</v>
      </c>
      <c r="D19" s="94" t="s">
        <v>84</v>
      </c>
      <c r="E19" s="77"/>
      <c r="F19" s="77"/>
      <c r="G19" s="77"/>
      <c r="H19" s="77"/>
      <c r="I19" s="77"/>
      <c r="J19" s="42"/>
    </row>
    <row r="20" spans="1:12">
      <c r="A20" s="40"/>
      <c r="B20" s="47" t="s">
        <v>114</v>
      </c>
      <c r="C20" s="95">
        <f>8*8</f>
        <v>64</v>
      </c>
      <c r="D20" s="96" t="s">
        <v>53</v>
      </c>
      <c r="E20" s="95"/>
      <c r="F20" s="95"/>
      <c r="G20" s="95"/>
      <c r="H20" s="95"/>
      <c r="I20" s="95"/>
      <c r="J20" s="48"/>
      <c r="K20" s="64" t="e">
        <f>+I20/$I$78</f>
        <v>#DIV/0!</v>
      </c>
      <c r="L20" s="65">
        <f>+I20/C20</f>
        <v>0</v>
      </c>
    </row>
    <row r="21" spans="1:12">
      <c r="A21" s="39" t="s">
        <v>236</v>
      </c>
      <c r="B21" s="62" t="s">
        <v>49</v>
      </c>
      <c r="C21" s="77"/>
      <c r="D21" s="94"/>
      <c r="E21" s="77"/>
      <c r="F21" s="77"/>
      <c r="G21" s="77"/>
      <c r="H21" s="77"/>
      <c r="I21" s="77"/>
      <c r="J21" s="38"/>
    </row>
    <row r="22" spans="1:12">
      <c r="A22" s="39" t="s">
        <v>237</v>
      </c>
      <c r="B22" s="38" t="s">
        <v>51</v>
      </c>
      <c r="C22" s="77">
        <v>200</v>
      </c>
      <c r="D22" s="94" t="s">
        <v>53</v>
      </c>
      <c r="E22" s="77"/>
      <c r="F22" s="77"/>
      <c r="G22" s="77"/>
      <c r="H22" s="77"/>
      <c r="I22" s="77"/>
      <c r="J22" s="38"/>
    </row>
    <row r="23" spans="1:12">
      <c r="A23" s="39" t="s">
        <v>238</v>
      </c>
      <c r="B23" s="62" t="s">
        <v>81</v>
      </c>
      <c r="C23" s="77"/>
      <c r="D23" s="94"/>
      <c r="E23" s="77"/>
      <c r="F23" s="77"/>
      <c r="G23" s="77"/>
      <c r="H23" s="77"/>
      <c r="I23" s="77"/>
      <c r="J23" s="38"/>
    </row>
    <row r="24" spans="1:12">
      <c r="A24" s="39" t="s">
        <v>239</v>
      </c>
      <c r="B24" s="38" t="s">
        <v>115</v>
      </c>
      <c r="C24" s="77">
        <v>128.91</v>
      </c>
      <c r="D24" s="94" t="s">
        <v>53</v>
      </c>
      <c r="E24" s="77"/>
      <c r="F24" s="77"/>
      <c r="G24" s="77"/>
      <c r="H24" s="77"/>
      <c r="I24" s="77"/>
      <c r="J24" s="38"/>
    </row>
    <row r="25" spans="1:12">
      <c r="A25" s="66"/>
      <c r="B25" s="67"/>
      <c r="C25" s="97"/>
      <c r="D25" s="98"/>
      <c r="E25" s="97"/>
      <c r="F25" s="77"/>
      <c r="G25" s="97"/>
      <c r="H25" s="77"/>
      <c r="I25" s="77"/>
      <c r="J25" s="67"/>
    </row>
    <row r="26" spans="1:12" ht="42">
      <c r="A26" s="40"/>
      <c r="B26" s="47" t="s">
        <v>135</v>
      </c>
      <c r="C26" s="95"/>
      <c r="D26" s="96"/>
      <c r="E26" s="95"/>
      <c r="F26" s="95"/>
      <c r="G26" s="95"/>
      <c r="H26" s="95"/>
      <c r="I26" s="95"/>
      <c r="J26" s="48"/>
    </row>
    <row r="27" spans="1:12">
      <c r="A27" s="66" t="s">
        <v>240</v>
      </c>
      <c r="B27" s="67" t="s">
        <v>136</v>
      </c>
      <c r="C27" s="97">
        <v>1</v>
      </c>
      <c r="D27" s="98" t="s">
        <v>84</v>
      </c>
      <c r="E27" s="97"/>
      <c r="F27" s="77"/>
      <c r="G27" s="97"/>
      <c r="H27" s="77"/>
      <c r="I27" s="77"/>
      <c r="J27" s="67"/>
    </row>
    <row r="28" spans="1:12">
      <c r="A28" s="66"/>
      <c r="B28" s="67"/>
      <c r="C28" s="97"/>
      <c r="D28" s="98"/>
      <c r="E28" s="97"/>
      <c r="F28" s="77"/>
      <c r="G28" s="97"/>
      <c r="H28" s="77"/>
      <c r="I28" s="77"/>
      <c r="J28" s="67"/>
    </row>
    <row r="29" spans="1:12">
      <c r="A29" s="39">
        <v>1.2</v>
      </c>
      <c r="B29" s="62" t="s">
        <v>47</v>
      </c>
      <c r="C29" s="77"/>
      <c r="D29" s="94"/>
      <c r="E29" s="77"/>
      <c r="F29" s="77"/>
      <c r="G29" s="77"/>
      <c r="H29" s="77"/>
      <c r="I29" s="77"/>
      <c r="J29" s="38"/>
    </row>
    <row r="30" spans="1:12">
      <c r="A30" s="39"/>
      <c r="B30" s="63" t="s">
        <v>96</v>
      </c>
      <c r="C30" s="77"/>
      <c r="D30" s="94"/>
      <c r="E30" s="77"/>
      <c r="F30" s="77"/>
      <c r="G30" s="77"/>
      <c r="H30" s="77"/>
      <c r="I30" s="77"/>
      <c r="J30" s="38"/>
    </row>
    <row r="31" spans="1:12">
      <c r="A31" s="40"/>
      <c r="B31" s="47" t="s">
        <v>97</v>
      </c>
      <c r="C31" s="95"/>
      <c r="D31" s="96" t="s">
        <v>53</v>
      </c>
      <c r="E31" s="95"/>
      <c r="F31" s="95"/>
      <c r="G31" s="95"/>
      <c r="H31" s="95"/>
      <c r="I31" s="95"/>
      <c r="J31" s="48"/>
      <c r="K31" s="64" t="e">
        <f>+I31/$I$78</f>
        <v>#DIV/0!</v>
      </c>
      <c r="L31" s="65" t="e">
        <f>+I31/C31</f>
        <v>#DIV/0!</v>
      </c>
    </row>
    <row r="32" spans="1:12">
      <c r="A32" s="39"/>
      <c r="B32" s="62" t="s">
        <v>82</v>
      </c>
      <c r="C32" s="77"/>
      <c r="D32" s="94"/>
      <c r="E32" s="77"/>
      <c r="F32" s="77"/>
      <c r="G32" s="77"/>
      <c r="H32" s="77"/>
      <c r="I32" s="77"/>
      <c r="J32" s="38"/>
    </row>
    <row r="33" spans="1:12">
      <c r="A33" s="39"/>
      <c r="B33" s="37" t="s">
        <v>107</v>
      </c>
      <c r="C33" s="77">
        <v>1</v>
      </c>
      <c r="D33" s="94" t="s">
        <v>2</v>
      </c>
      <c r="E33" s="77"/>
      <c r="F33" s="77"/>
      <c r="G33" s="77"/>
      <c r="H33" s="77"/>
      <c r="I33" s="77"/>
      <c r="J33" s="68"/>
    </row>
    <row r="34" spans="1:12">
      <c r="A34" s="40"/>
      <c r="B34" s="47" t="s">
        <v>108</v>
      </c>
      <c r="C34" s="95"/>
      <c r="D34" s="96" t="s">
        <v>53</v>
      </c>
      <c r="E34" s="95"/>
      <c r="F34" s="95"/>
      <c r="G34" s="95"/>
      <c r="H34" s="95"/>
      <c r="I34" s="95"/>
      <c r="J34" s="48"/>
      <c r="K34" s="64" t="e">
        <f>+I34/$I$78</f>
        <v>#DIV/0!</v>
      </c>
      <c r="L34" s="65" t="e">
        <f>+I34/C34</f>
        <v>#DIV/0!</v>
      </c>
    </row>
    <row r="35" spans="1:12">
      <c r="A35" s="39"/>
      <c r="B35" s="62" t="s">
        <v>82</v>
      </c>
      <c r="C35" s="77"/>
      <c r="D35" s="94"/>
      <c r="E35" s="77"/>
      <c r="F35" s="77"/>
      <c r="G35" s="77"/>
      <c r="H35" s="77"/>
      <c r="I35" s="77"/>
      <c r="J35" s="38"/>
    </row>
    <row r="36" spans="1:12">
      <c r="A36" s="39"/>
      <c r="B36" s="37" t="s">
        <v>107</v>
      </c>
      <c r="C36" s="77">
        <v>1</v>
      </c>
      <c r="D36" s="94" t="s">
        <v>2</v>
      </c>
      <c r="E36" s="77"/>
      <c r="F36" s="77"/>
      <c r="G36" s="77"/>
      <c r="H36" s="77"/>
      <c r="I36" s="77"/>
      <c r="J36" s="68"/>
    </row>
    <row r="37" spans="1:12">
      <c r="A37" s="40"/>
      <c r="B37" s="47" t="s">
        <v>109</v>
      </c>
      <c r="C37" s="95"/>
      <c r="D37" s="96" t="s">
        <v>53</v>
      </c>
      <c r="E37" s="95"/>
      <c r="F37" s="95"/>
      <c r="G37" s="95"/>
      <c r="H37" s="95"/>
      <c r="I37" s="95"/>
      <c r="J37" s="48"/>
      <c r="K37" s="64" t="e">
        <f>+I37/$I$78</f>
        <v>#DIV/0!</v>
      </c>
      <c r="L37" s="65" t="e">
        <f>+I37/C37</f>
        <v>#DIV/0!</v>
      </c>
    </row>
    <row r="38" spans="1:12" ht="42">
      <c r="A38" s="39" t="s">
        <v>157</v>
      </c>
      <c r="B38" s="37" t="s">
        <v>134</v>
      </c>
      <c r="C38" s="77">
        <v>1</v>
      </c>
      <c r="D38" s="94" t="s">
        <v>84</v>
      </c>
      <c r="E38" s="77"/>
      <c r="F38" s="77"/>
      <c r="G38" s="77"/>
      <c r="H38" s="77"/>
      <c r="I38" s="77"/>
      <c r="J38" s="42"/>
    </row>
    <row r="39" spans="1:12">
      <c r="A39" s="39"/>
      <c r="B39" s="62" t="s">
        <v>50</v>
      </c>
      <c r="C39" s="77"/>
      <c r="D39" s="94"/>
      <c r="E39" s="77"/>
      <c r="F39" s="77"/>
      <c r="G39" s="77"/>
      <c r="H39" s="77"/>
      <c r="I39" s="77"/>
      <c r="J39" s="38"/>
    </row>
    <row r="40" spans="1:12">
      <c r="A40" s="39" t="s">
        <v>158</v>
      </c>
      <c r="B40" s="37" t="s">
        <v>48</v>
      </c>
      <c r="C40" s="77">
        <v>52</v>
      </c>
      <c r="D40" s="94" t="s">
        <v>53</v>
      </c>
      <c r="E40" s="77"/>
      <c r="F40" s="77"/>
      <c r="G40" s="77"/>
      <c r="H40" s="77"/>
      <c r="I40" s="77"/>
      <c r="J40" s="38"/>
    </row>
    <row r="41" spans="1:12">
      <c r="A41" s="39"/>
      <c r="B41" s="62" t="s">
        <v>49</v>
      </c>
      <c r="C41" s="77"/>
      <c r="D41" s="94"/>
      <c r="E41" s="77"/>
      <c r="F41" s="77"/>
      <c r="G41" s="77"/>
      <c r="H41" s="77"/>
      <c r="I41" s="77"/>
      <c r="J41" s="38"/>
    </row>
    <row r="42" spans="1:12">
      <c r="A42" s="39" t="s">
        <v>241</v>
      </c>
      <c r="B42" s="38" t="s">
        <v>51</v>
      </c>
      <c r="C42" s="77">
        <v>124</v>
      </c>
      <c r="D42" s="94" t="s">
        <v>53</v>
      </c>
      <c r="E42" s="77"/>
      <c r="F42" s="77"/>
      <c r="G42" s="77"/>
      <c r="H42" s="77"/>
      <c r="I42" s="77"/>
      <c r="J42" s="38"/>
    </row>
    <row r="43" spans="1:12">
      <c r="A43" s="39"/>
      <c r="B43" s="62" t="s">
        <v>110</v>
      </c>
      <c r="C43" s="77"/>
      <c r="D43" s="94"/>
      <c r="E43" s="77"/>
      <c r="F43" s="77"/>
      <c r="G43" s="77"/>
      <c r="H43" s="77"/>
      <c r="I43" s="77"/>
      <c r="J43" s="38"/>
    </row>
    <row r="44" spans="1:12">
      <c r="A44" s="39" t="s">
        <v>242</v>
      </c>
      <c r="B44" s="38" t="s">
        <v>133</v>
      </c>
      <c r="C44" s="77">
        <v>2</v>
      </c>
      <c r="D44" s="94" t="s">
        <v>2</v>
      </c>
      <c r="E44" s="77"/>
      <c r="F44" s="77"/>
      <c r="G44" s="77"/>
      <c r="H44" s="77"/>
      <c r="I44" s="77"/>
      <c r="J44" s="38"/>
    </row>
    <row r="45" spans="1:12">
      <c r="A45" s="39" t="s">
        <v>243</v>
      </c>
      <c r="B45" s="38" t="s">
        <v>124</v>
      </c>
      <c r="C45" s="77">
        <v>1</v>
      </c>
      <c r="D45" s="94" t="s">
        <v>2</v>
      </c>
      <c r="E45" s="77"/>
      <c r="F45" s="77"/>
      <c r="G45" s="77"/>
      <c r="H45" s="77"/>
      <c r="I45" s="77"/>
      <c r="J45" s="38"/>
    </row>
    <row r="46" spans="1:12">
      <c r="A46" s="39"/>
      <c r="B46" s="62" t="s">
        <v>52</v>
      </c>
      <c r="C46" s="77"/>
      <c r="D46" s="94"/>
      <c r="E46" s="77"/>
      <c r="F46" s="77"/>
      <c r="G46" s="77"/>
      <c r="H46" s="77"/>
      <c r="I46" s="77"/>
      <c r="J46" s="38"/>
    </row>
    <row r="47" spans="1:12" ht="42">
      <c r="A47" s="39" t="s">
        <v>213</v>
      </c>
      <c r="B47" s="37" t="s">
        <v>121</v>
      </c>
      <c r="C47" s="77">
        <v>1</v>
      </c>
      <c r="D47" s="94" t="s">
        <v>54</v>
      </c>
      <c r="E47" s="77"/>
      <c r="F47" s="77"/>
      <c r="G47" s="77"/>
      <c r="H47" s="77"/>
      <c r="I47" s="77"/>
      <c r="J47" s="68"/>
    </row>
    <row r="48" spans="1:12">
      <c r="A48" s="39"/>
      <c r="B48" s="62" t="s">
        <v>82</v>
      </c>
      <c r="C48" s="77"/>
      <c r="D48" s="94"/>
      <c r="E48" s="77"/>
      <c r="F48" s="77"/>
      <c r="G48" s="77"/>
      <c r="H48" s="77"/>
      <c r="I48" s="77"/>
      <c r="J48" s="38"/>
    </row>
    <row r="49" spans="1:17">
      <c r="A49" s="39" t="s">
        <v>244</v>
      </c>
      <c r="B49" s="37" t="s">
        <v>83</v>
      </c>
      <c r="C49" s="77">
        <v>1</v>
      </c>
      <c r="D49" s="94" t="s">
        <v>2</v>
      </c>
      <c r="E49" s="77"/>
      <c r="F49" s="77"/>
      <c r="G49" s="77"/>
      <c r="H49" s="77"/>
      <c r="I49" s="77"/>
      <c r="J49" s="68"/>
    </row>
    <row r="50" spans="1:17">
      <c r="A50" s="39"/>
      <c r="B50" s="37"/>
      <c r="C50" s="77"/>
      <c r="D50" s="94"/>
      <c r="E50" s="77"/>
      <c r="F50" s="77"/>
      <c r="G50" s="77"/>
      <c r="H50" s="77"/>
      <c r="I50" s="77"/>
      <c r="J50" s="68"/>
    </row>
    <row r="51" spans="1:17">
      <c r="A51" s="40"/>
      <c r="B51" s="47" t="s">
        <v>111</v>
      </c>
      <c r="C51" s="95"/>
      <c r="D51" s="96" t="s">
        <v>53</v>
      </c>
      <c r="E51" s="95"/>
      <c r="F51" s="95"/>
      <c r="G51" s="95"/>
      <c r="H51" s="95"/>
      <c r="I51" s="95"/>
      <c r="J51" s="48"/>
      <c r="K51" s="64" t="e">
        <f>+I51/$I$78</f>
        <v>#DIV/0!</v>
      </c>
      <c r="L51" s="65" t="e">
        <f>+I51/C51</f>
        <v>#DIV/0!</v>
      </c>
    </row>
    <row r="52" spans="1:17">
      <c r="A52" s="39" t="s">
        <v>245</v>
      </c>
      <c r="B52" s="37" t="s">
        <v>113</v>
      </c>
      <c r="C52" s="77">
        <v>1</v>
      </c>
      <c r="D52" s="94" t="s">
        <v>84</v>
      </c>
      <c r="E52" s="77"/>
      <c r="F52" s="77"/>
      <c r="G52" s="77"/>
      <c r="H52" s="77"/>
      <c r="I52" s="77"/>
      <c r="J52" s="42"/>
    </row>
    <row r="53" spans="1:17">
      <c r="A53" s="39"/>
      <c r="B53" s="62" t="s">
        <v>50</v>
      </c>
      <c r="C53" s="77"/>
      <c r="D53" s="94"/>
      <c r="E53" s="77"/>
      <c r="F53" s="77"/>
      <c r="G53" s="77"/>
      <c r="H53" s="77"/>
      <c r="I53" s="77"/>
      <c r="J53" s="38"/>
    </row>
    <row r="54" spans="1:17">
      <c r="A54" s="39" t="s">
        <v>246</v>
      </c>
      <c r="B54" s="37" t="s">
        <v>48</v>
      </c>
      <c r="C54" s="77">
        <v>34</v>
      </c>
      <c r="D54" s="94" t="s">
        <v>53</v>
      </c>
      <c r="E54" s="77"/>
      <c r="F54" s="77"/>
      <c r="G54" s="77"/>
      <c r="H54" s="77"/>
      <c r="I54" s="77"/>
      <c r="J54" s="38"/>
    </row>
    <row r="55" spans="1:17">
      <c r="A55" s="39"/>
      <c r="B55" s="62" t="s">
        <v>49</v>
      </c>
      <c r="C55" s="77"/>
      <c r="D55" s="94"/>
      <c r="E55" s="77"/>
      <c r="F55" s="77"/>
      <c r="G55" s="77"/>
      <c r="H55" s="77"/>
      <c r="I55" s="77"/>
      <c r="J55" s="38"/>
    </row>
    <row r="56" spans="1:17">
      <c r="A56" s="39" t="s">
        <v>247</v>
      </c>
      <c r="B56" s="38" t="s">
        <v>51</v>
      </c>
      <c r="C56" s="77">
        <v>108</v>
      </c>
      <c r="D56" s="94" t="s">
        <v>53</v>
      </c>
      <c r="E56" s="77"/>
      <c r="F56" s="77"/>
      <c r="G56" s="77"/>
      <c r="H56" s="77"/>
      <c r="I56" s="77"/>
      <c r="J56" s="38"/>
    </row>
    <row r="57" spans="1:17">
      <c r="A57" s="39"/>
      <c r="B57" s="62" t="s">
        <v>52</v>
      </c>
      <c r="C57" s="77"/>
      <c r="D57" s="94"/>
      <c r="E57" s="77"/>
      <c r="F57" s="77"/>
      <c r="G57" s="77"/>
      <c r="H57" s="77"/>
      <c r="I57" s="77"/>
      <c r="J57" s="38"/>
    </row>
    <row r="58" spans="1:17" ht="42">
      <c r="A58" s="39" t="s">
        <v>248</v>
      </c>
      <c r="B58" s="37" t="s">
        <v>121</v>
      </c>
      <c r="C58" s="77">
        <v>1</v>
      </c>
      <c r="D58" s="94" t="s">
        <v>54</v>
      </c>
      <c r="E58" s="77"/>
      <c r="F58" s="77"/>
      <c r="G58" s="77"/>
      <c r="H58" s="77"/>
      <c r="I58" s="77"/>
      <c r="J58" s="68"/>
    </row>
    <row r="59" spans="1:17" ht="42">
      <c r="A59" s="167" t="s">
        <v>249</v>
      </c>
      <c r="B59" s="173" t="s">
        <v>126</v>
      </c>
      <c r="C59" s="169">
        <v>1</v>
      </c>
      <c r="D59" s="170" t="s">
        <v>65</v>
      </c>
      <c r="E59" s="169"/>
      <c r="F59" s="169"/>
      <c r="G59" s="169"/>
      <c r="H59" s="169"/>
      <c r="I59" s="169"/>
      <c r="J59" s="174" t="s">
        <v>130</v>
      </c>
      <c r="K59" s="168"/>
      <c r="L59" s="168"/>
      <c r="M59" s="172"/>
      <c r="N59" s="168"/>
      <c r="O59" s="168"/>
      <c r="P59" s="168"/>
      <c r="Q59" s="168"/>
    </row>
    <row r="60" spans="1:17">
      <c r="A60" s="39" t="s">
        <v>250</v>
      </c>
      <c r="B60" s="37" t="s">
        <v>298</v>
      </c>
      <c r="C60" s="77">
        <v>2</v>
      </c>
      <c r="D60" s="94" t="s">
        <v>127</v>
      </c>
      <c r="E60" s="77"/>
      <c r="F60" s="77"/>
      <c r="G60" s="77"/>
      <c r="H60" s="77"/>
      <c r="I60" s="77"/>
      <c r="J60" s="68"/>
    </row>
    <row r="61" spans="1:17">
      <c r="A61" s="39" t="s">
        <v>251</v>
      </c>
      <c r="B61" s="37" t="s">
        <v>128</v>
      </c>
      <c r="C61" s="77">
        <v>2</v>
      </c>
      <c r="D61" s="94" t="s">
        <v>65</v>
      </c>
      <c r="E61" s="77"/>
      <c r="F61" s="77"/>
      <c r="G61" s="77"/>
      <c r="H61" s="77"/>
      <c r="I61" s="77"/>
      <c r="J61" s="68"/>
    </row>
    <row r="62" spans="1:17">
      <c r="A62" s="39"/>
      <c r="B62" s="37"/>
      <c r="C62" s="77"/>
      <c r="D62" s="94"/>
      <c r="E62" s="77"/>
      <c r="F62" s="77"/>
      <c r="G62" s="77"/>
      <c r="H62" s="77"/>
      <c r="I62" s="77"/>
      <c r="J62" s="68"/>
    </row>
    <row r="63" spans="1:17">
      <c r="A63" s="40"/>
      <c r="B63" s="47" t="s">
        <v>156</v>
      </c>
      <c r="C63" s="95">
        <f>8*8</f>
        <v>64</v>
      </c>
      <c r="D63" s="96" t="s">
        <v>53</v>
      </c>
      <c r="E63" s="95"/>
      <c r="F63" s="95"/>
      <c r="G63" s="95"/>
      <c r="H63" s="95"/>
      <c r="I63" s="95"/>
      <c r="J63" s="48"/>
      <c r="K63" s="64" t="e">
        <f>+I63/$I$78</f>
        <v>#DIV/0!</v>
      </c>
      <c r="L63" s="65">
        <f>+I63/C63</f>
        <v>0</v>
      </c>
    </row>
    <row r="64" spans="1:17">
      <c r="A64" s="39"/>
      <c r="B64" s="62" t="s">
        <v>112</v>
      </c>
      <c r="C64" s="77"/>
      <c r="D64" s="94"/>
      <c r="E64" s="77"/>
      <c r="F64" s="77"/>
      <c r="G64" s="77"/>
      <c r="H64" s="77"/>
      <c r="I64" s="77"/>
      <c r="J64" s="38"/>
    </row>
    <row r="65" spans="1:13" ht="42">
      <c r="A65" s="39" t="s">
        <v>252</v>
      </c>
      <c r="B65" s="37" t="s">
        <v>121</v>
      </c>
      <c r="C65" s="77">
        <v>2</v>
      </c>
      <c r="D65" s="94" t="s">
        <v>54</v>
      </c>
      <c r="E65" s="77"/>
      <c r="F65" s="77"/>
      <c r="G65" s="77"/>
      <c r="H65" s="77"/>
      <c r="I65" s="77"/>
      <c r="J65" s="68"/>
    </row>
    <row r="66" spans="1:13">
      <c r="A66" s="39" t="s">
        <v>253</v>
      </c>
      <c r="B66" s="37" t="s">
        <v>129</v>
      </c>
      <c r="C66" s="77">
        <v>1</v>
      </c>
      <c r="D66" s="94" t="s">
        <v>65</v>
      </c>
      <c r="E66" s="77"/>
      <c r="F66" s="77"/>
      <c r="G66" s="77"/>
      <c r="H66" s="77"/>
      <c r="I66" s="77"/>
      <c r="J66" s="68"/>
    </row>
    <row r="67" spans="1:13">
      <c r="A67" s="39" t="s">
        <v>254</v>
      </c>
      <c r="B67" s="38" t="s">
        <v>132</v>
      </c>
      <c r="C67" s="77">
        <v>1</v>
      </c>
      <c r="D67" s="94" t="s">
        <v>2</v>
      </c>
      <c r="E67" s="77"/>
      <c r="F67" s="77"/>
      <c r="G67" s="77"/>
      <c r="H67" s="77"/>
      <c r="I67" s="77"/>
      <c r="J67" s="38"/>
    </row>
    <row r="68" spans="1:13">
      <c r="A68" s="39" t="s">
        <v>255</v>
      </c>
      <c r="B68" s="38" t="s">
        <v>125</v>
      </c>
      <c r="C68" s="77">
        <v>1</v>
      </c>
      <c r="D68" s="94" t="s">
        <v>2</v>
      </c>
      <c r="E68" s="77"/>
      <c r="F68" s="77"/>
      <c r="G68" s="77"/>
      <c r="H68" s="77"/>
      <c r="I68" s="77"/>
      <c r="J68" s="38"/>
    </row>
    <row r="69" spans="1:13">
      <c r="A69" s="39" t="s">
        <v>256</v>
      </c>
      <c r="B69" s="37" t="s">
        <v>113</v>
      </c>
      <c r="C69" s="77">
        <v>1</v>
      </c>
      <c r="D69" s="94" t="s">
        <v>84</v>
      </c>
      <c r="E69" s="77"/>
      <c r="F69" s="77"/>
      <c r="G69" s="77"/>
      <c r="H69" s="77"/>
      <c r="I69" s="77"/>
      <c r="J69" s="68"/>
    </row>
    <row r="70" spans="1:13">
      <c r="A70" s="39"/>
      <c r="B70" s="63" t="s">
        <v>131</v>
      </c>
      <c r="C70" s="77"/>
      <c r="D70" s="94"/>
      <c r="E70" s="77"/>
      <c r="F70" s="77"/>
      <c r="G70" s="77"/>
      <c r="H70" s="77"/>
      <c r="I70" s="77"/>
      <c r="J70" s="68"/>
    </row>
    <row r="71" spans="1:13" ht="42">
      <c r="A71" s="39" t="s">
        <v>257</v>
      </c>
      <c r="B71" s="37" t="s">
        <v>121</v>
      </c>
      <c r="C71" s="77">
        <v>1</v>
      </c>
      <c r="D71" s="94" t="s">
        <v>54</v>
      </c>
      <c r="E71" s="77"/>
      <c r="F71" s="77"/>
      <c r="G71" s="77"/>
      <c r="H71" s="77"/>
      <c r="I71" s="77"/>
      <c r="J71" s="68"/>
    </row>
    <row r="72" spans="1:13">
      <c r="A72" s="39" t="s">
        <v>258</v>
      </c>
      <c r="B72" s="37" t="s">
        <v>154</v>
      </c>
      <c r="C72" s="77">
        <v>6</v>
      </c>
      <c r="D72" s="94" t="s">
        <v>155</v>
      </c>
      <c r="E72" s="77"/>
      <c r="F72" s="77"/>
      <c r="G72" s="77"/>
      <c r="H72" s="77"/>
      <c r="I72" s="77"/>
      <c r="J72" s="68"/>
    </row>
    <row r="73" spans="1:13">
      <c r="A73" s="39"/>
      <c r="B73" s="37"/>
      <c r="C73" s="77"/>
      <c r="D73" s="94"/>
      <c r="E73" s="77"/>
      <c r="F73" s="77"/>
      <c r="G73" s="77"/>
      <c r="H73" s="77"/>
      <c r="I73" s="77"/>
      <c r="J73" s="68"/>
    </row>
    <row r="74" spans="1:13">
      <c r="A74" s="40"/>
      <c r="B74" s="47" t="s">
        <v>160</v>
      </c>
      <c r="C74" s="95">
        <v>3</v>
      </c>
      <c r="D74" s="96" t="s">
        <v>159</v>
      </c>
      <c r="E74" s="95"/>
      <c r="F74" s="95"/>
      <c r="G74" s="95"/>
      <c r="H74" s="95"/>
      <c r="I74" s="95"/>
      <c r="J74" s="48"/>
    </row>
    <row r="75" spans="1:13">
      <c r="A75" s="39" t="s">
        <v>259</v>
      </c>
      <c r="B75" s="37" t="s">
        <v>233</v>
      </c>
      <c r="C75" s="77">
        <v>1</v>
      </c>
      <c r="D75" s="94" t="s">
        <v>84</v>
      </c>
      <c r="E75" s="77"/>
      <c r="F75" s="77"/>
      <c r="G75" s="77"/>
      <c r="H75" s="77"/>
      <c r="I75" s="77"/>
      <c r="J75" s="68"/>
    </row>
    <row r="76" spans="1:13" s="168" customFormat="1">
      <c r="A76" s="167" t="s">
        <v>303</v>
      </c>
      <c r="B76" s="168" t="s">
        <v>301</v>
      </c>
      <c r="C76" s="169">
        <v>1</v>
      </c>
      <c r="D76" s="170" t="s">
        <v>65</v>
      </c>
      <c r="E76" s="169"/>
      <c r="F76" s="169"/>
      <c r="G76" s="169"/>
      <c r="H76" s="169"/>
      <c r="I76" s="169"/>
      <c r="J76" s="171"/>
      <c r="M76" s="172"/>
    </row>
    <row r="77" spans="1:13">
      <c r="A77" s="39"/>
      <c r="B77" s="37"/>
      <c r="C77" s="77"/>
      <c r="D77" s="94"/>
      <c r="E77" s="77"/>
      <c r="F77" s="77"/>
      <c r="G77" s="77"/>
      <c r="H77" s="77"/>
      <c r="I77" s="77"/>
      <c r="J77" s="68"/>
    </row>
    <row r="78" spans="1:13">
      <c r="A78" s="69"/>
      <c r="B78" s="70" t="s">
        <v>56</v>
      </c>
      <c r="C78" s="99"/>
      <c r="D78" s="99"/>
      <c r="E78" s="99"/>
      <c r="F78" s="99"/>
      <c r="G78" s="99"/>
      <c r="H78" s="99"/>
      <c r="I78" s="99"/>
      <c r="J78" s="71"/>
    </row>
    <row r="79" spans="1:13">
      <c r="A79" s="39"/>
      <c r="B79" s="72"/>
      <c r="C79" s="77"/>
      <c r="D79" s="94"/>
      <c r="E79" s="77"/>
      <c r="F79" s="77"/>
      <c r="G79" s="77"/>
      <c r="H79" s="77"/>
      <c r="I79" s="77"/>
      <c r="J79" s="38"/>
    </row>
    <row r="80" spans="1:13" ht="42">
      <c r="A80" s="39">
        <v>2</v>
      </c>
      <c r="B80" s="73" t="s">
        <v>55</v>
      </c>
      <c r="C80" s="77"/>
      <c r="D80" s="94"/>
      <c r="E80" s="77"/>
      <c r="F80" s="77"/>
      <c r="G80" s="77"/>
      <c r="H80" s="77"/>
      <c r="I80" s="77"/>
      <c r="J80" s="38" t="s">
        <v>138</v>
      </c>
    </row>
    <row r="81" spans="1:13">
      <c r="A81" s="39"/>
      <c r="B81" s="73"/>
      <c r="C81" s="77"/>
      <c r="D81" s="94"/>
      <c r="E81" s="77"/>
      <c r="F81" s="77"/>
      <c r="G81" s="77"/>
      <c r="H81" s="77"/>
      <c r="I81" s="77"/>
      <c r="J81" s="38"/>
    </row>
    <row r="82" spans="1:13" s="74" customFormat="1">
      <c r="A82" s="107">
        <v>2</v>
      </c>
      <c r="B82" s="43" t="s">
        <v>117</v>
      </c>
      <c r="C82" s="100"/>
      <c r="D82" s="101"/>
      <c r="E82" s="100"/>
      <c r="F82" s="77"/>
      <c r="G82" s="77"/>
      <c r="H82" s="77"/>
      <c r="I82" s="77"/>
      <c r="J82" s="44"/>
      <c r="L82" s="50"/>
      <c r="M82" s="80"/>
    </row>
    <row r="83" spans="1:13" s="74" customFormat="1">
      <c r="A83" s="45"/>
      <c r="B83" s="43"/>
      <c r="C83" s="100"/>
      <c r="D83" s="101"/>
      <c r="E83" s="100"/>
      <c r="F83" s="77"/>
      <c r="G83" s="77"/>
      <c r="H83" s="77"/>
      <c r="I83" s="77"/>
      <c r="J83" s="44"/>
      <c r="L83" s="50"/>
      <c r="M83" s="80"/>
    </row>
    <row r="84" spans="1:13">
      <c r="A84" s="40">
        <v>2.1</v>
      </c>
      <c r="B84" s="47" t="s">
        <v>86</v>
      </c>
      <c r="C84" s="95"/>
      <c r="D84" s="96"/>
      <c r="E84" s="95"/>
      <c r="F84" s="95"/>
      <c r="G84" s="95"/>
      <c r="H84" s="95"/>
      <c r="I84" s="95"/>
      <c r="J84" s="48"/>
      <c r="L84" s="50">
        <f>SUM(I84:I101)/2</f>
        <v>0</v>
      </c>
    </row>
    <row r="85" spans="1:13">
      <c r="A85" s="45" t="s">
        <v>272</v>
      </c>
      <c r="B85" s="153" t="s">
        <v>194</v>
      </c>
      <c r="C85" s="154">
        <v>1</v>
      </c>
      <c r="D85" s="155" t="s">
        <v>84</v>
      </c>
      <c r="E85" s="154"/>
      <c r="F85" s="156"/>
      <c r="G85" s="154"/>
      <c r="H85" s="156"/>
      <c r="I85" s="156"/>
      <c r="J85" s="44"/>
    </row>
    <row r="86" spans="1:13">
      <c r="A86" s="40">
        <v>2.2000000000000002</v>
      </c>
      <c r="B86" s="157" t="s">
        <v>61</v>
      </c>
      <c r="C86" s="158"/>
      <c r="D86" s="159"/>
      <c r="E86" s="158"/>
      <c r="F86" s="158"/>
      <c r="G86" s="158"/>
      <c r="H86" s="158"/>
      <c r="I86" s="158"/>
      <c r="J86" s="48"/>
    </row>
    <row r="87" spans="1:13">
      <c r="A87" s="39" t="s">
        <v>263</v>
      </c>
      <c r="B87" s="153" t="s">
        <v>184</v>
      </c>
      <c r="C87" s="160">
        <v>2</v>
      </c>
      <c r="D87" s="161" t="s">
        <v>64</v>
      </c>
      <c r="E87" s="160"/>
      <c r="F87" s="160"/>
      <c r="G87" s="160"/>
      <c r="H87" s="160"/>
      <c r="I87" s="160"/>
      <c r="J87" s="38"/>
      <c r="K87" s="50" t="s">
        <v>85</v>
      </c>
    </row>
    <row r="88" spans="1:13">
      <c r="A88" s="40">
        <v>2.2999999999999998</v>
      </c>
      <c r="B88" s="157" t="s">
        <v>62</v>
      </c>
      <c r="C88" s="158"/>
      <c r="D88" s="159"/>
      <c r="E88" s="158"/>
      <c r="F88" s="158"/>
      <c r="G88" s="158"/>
      <c r="H88" s="158"/>
      <c r="I88" s="158"/>
      <c r="J88" s="48"/>
    </row>
    <row r="89" spans="1:13">
      <c r="A89" s="39" t="s">
        <v>260</v>
      </c>
      <c r="B89" s="38" t="s">
        <v>177</v>
      </c>
      <c r="C89" s="77">
        <v>1</v>
      </c>
      <c r="D89" s="94" t="s">
        <v>65</v>
      </c>
      <c r="E89" s="77"/>
      <c r="F89" s="77"/>
      <c r="G89" s="77"/>
      <c r="H89" s="77"/>
      <c r="I89" s="77"/>
      <c r="J89" s="38"/>
    </row>
    <row r="90" spans="1:13">
      <c r="A90" s="45" t="s">
        <v>261</v>
      </c>
      <c r="B90" s="75" t="s">
        <v>178</v>
      </c>
      <c r="C90" s="100">
        <v>1</v>
      </c>
      <c r="D90" s="101" t="s">
        <v>84</v>
      </c>
      <c r="E90" s="100"/>
      <c r="F90" s="77"/>
      <c r="G90" s="100"/>
      <c r="H90" s="100"/>
      <c r="I90" s="100"/>
      <c r="J90" s="44"/>
      <c r="L90" s="76"/>
    </row>
    <row r="91" spans="1:13">
      <c r="A91" s="39"/>
      <c r="B91" s="38"/>
      <c r="C91" s="77"/>
      <c r="D91" s="94"/>
      <c r="E91" s="77"/>
      <c r="F91" s="77"/>
      <c r="G91" s="77"/>
      <c r="H91" s="77"/>
      <c r="I91" s="77"/>
      <c r="J91" s="38"/>
      <c r="K91" s="50" t="s">
        <v>85</v>
      </c>
    </row>
    <row r="92" spans="1:13">
      <c r="A92" s="40">
        <f>+A88+0.1</f>
        <v>2.4</v>
      </c>
      <c r="B92" s="47" t="s">
        <v>60</v>
      </c>
      <c r="C92" s="95"/>
      <c r="D92" s="96"/>
      <c r="E92" s="95"/>
      <c r="F92" s="95"/>
      <c r="G92" s="95"/>
      <c r="H92" s="95"/>
      <c r="I92" s="95"/>
      <c r="J92" s="48"/>
    </row>
    <row r="93" spans="1:13">
      <c r="A93" s="39" t="s">
        <v>262</v>
      </c>
      <c r="B93" s="75" t="s">
        <v>185</v>
      </c>
      <c r="C93" s="77">
        <v>2</v>
      </c>
      <c r="D93" s="94" t="s">
        <v>168</v>
      </c>
      <c r="E93" s="77"/>
      <c r="F93" s="77"/>
      <c r="G93" s="77"/>
      <c r="H93" s="77"/>
      <c r="I93" s="77"/>
      <c r="J93" s="38"/>
      <c r="K93" s="50" t="s">
        <v>85</v>
      </c>
    </row>
    <row r="94" spans="1:13">
      <c r="A94" s="39" t="s">
        <v>264</v>
      </c>
      <c r="B94" s="75" t="s">
        <v>186</v>
      </c>
      <c r="C94" s="77">
        <v>23</v>
      </c>
      <c r="D94" s="94" t="s">
        <v>168</v>
      </c>
      <c r="E94" s="77"/>
      <c r="F94" s="77"/>
      <c r="G94" s="77"/>
      <c r="H94" s="77"/>
      <c r="I94" s="77"/>
      <c r="J94" s="38"/>
      <c r="K94" s="50" t="s">
        <v>85</v>
      </c>
    </row>
    <row r="95" spans="1:13">
      <c r="A95" s="39" t="s">
        <v>265</v>
      </c>
      <c r="B95" s="75" t="s">
        <v>187</v>
      </c>
      <c r="C95" s="77">
        <v>230</v>
      </c>
      <c r="D95" s="94" t="s">
        <v>161</v>
      </c>
      <c r="E95" s="77"/>
      <c r="F95" s="77"/>
      <c r="G95" s="77"/>
      <c r="H95" s="77"/>
      <c r="I95" s="77"/>
      <c r="J95" s="38"/>
      <c r="K95" s="50" t="s">
        <v>85</v>
      </c>
    </row>
    <row r="96" spans="1:13">
      <c r="A96" s="39" t="s">
        <v>266</v>
      </c>
      <c r="B96" s="75" t="s">
        <v>188</v>
      </c>
      <c r="C96" s="77">
        <v>1</v>
      </c>
      <c r="D96" s="94" t="s">
        <v>168</v>
      </c>
      <c r="E96" s="77"/>
      <c r="F96" s="77"/>
      <c r="G96" s="77"/>
      <c r="H96" s="77"/>
      <c r="I96" s="77"/>
      <c r="J96" s="38"/>
      <c r="K96" s="50" t="s">
        <v>85</v>
      </c>
    </row>
    <row r="97" spans="1:12">
      <c r="A97" s="39" t="s">
        <v>267</v>
      </c>
      <c r="B97" s="75" t="s">
        <v>191</v>
      </c>
      <c r="C97" s="77">
        <v>10</v>
      </c>
      <c r="D97" s="94" t="s">
        <v>161</v>
      </c>
      <c r="E97" s="77"/>
      <c r="F97" s="77"/>
      <c r="G97" s="77"/>
      <c r="H97" s="77"/>
      <c r="I97" s="77"/>
      <c r="J97" s="38"/>
      <c r="K97" s="50" t="s">
        <v>85</v>
      </c>
    </row>
    <row r="98" spans="1:12">
      <c r="A98" s="39" t="s">
        <v>268</v>
      </c>
      <c r="B98" s="75" t="s">
        <v>189</v>
      </c>
      <c r="C98" s="77">
        <v>1</v>
      </c>
      <c r="D98" s="94" t="s">
        <v>168</v>
      </c>
      <c r="E98" s="77"/>
      <c r="F98" s="77"/>
      <c r="G98" s="77"/>
      <c r="H98" s="77"/>
      <c r="I98" s="77"/>
      <c r="J98" s="38"/>
      <c r="K98" s="50" t="s">
        <v>85</v>
      </c>
    </row>
    <row r="99" spans="1:12">
      <c r="A99" s="39" t="s">
        <v>269</v>
      </c>
      <c r="B99" s="75" t="s">
        <v>192</v>
      </c>
      <c r="C99" s="77">
        <v>3</v>
      </c>
      <c r="D99" s="94" t="s">
        <v>161</v>
      </c>
      <c r="E99" s="77"/>
      <c r="F99" s="77"/>
      <c r="G99" s="77"/>
      <c r="H99" s="77"/>
      <c r="I99" s="77"/>
      <c r="J99" s="38"/>
      <c r="K99" s="50" t="s">
        <v>85</v>
      </c>
    </row>
    <row r="100" spans="1:12">
      <c r="A100" s="39" t="s">
        <v>270</v>
      </c>
      <c r="B100" s="75" t="s">
        <v>190</v>
      </c>
      <c r="C100" s="77">
        <v>1</v>
      </c>
      <c r="D100" s="94" t="s">
        <v>168</v>
      </c>
      <c r="E100" s="77"/>
      <c r="F100" s="77"/>
      <c r="G100" s="77"/>
      <c r="H100" s="77"/>
      <c r="I100" s="77"/>
      <c r="J100" s="38"/>
      <c r="K100" s="50" t="s">
        <v>85</v>
      </c>
    </row>
    <row r="101" spans="1:12">
      <c r="A101" s="39" t="s">
        <v>271</v>
      </c>
      <c r="B101" s="75" t="s">
        <v>193</v>
      </c>
      <c r="C101" s="77">
        <v>4</v>
      </c>
      <c r="D101" s="94" t="s">
        <v>161</v>
      </c>
      <c r="E101" s="77"/>
      <c r="F101" s="77"/>
      <c r="G101" s="77"/>
      <c r="H101" s="77"/>
      <c r="I101" s="77"/>
      <c r="J101" s="38"/>
      <c r="K101" s="50" t="s">
        <v>85</v>
      </c>
    </row>
    <row r="102" spans="1:12" ht="42">
      <c r="A102" s="69"/>
      <c r="B102" s="78" t="s">
        <v>116</v>
      </c>
      <c r="C102" s="99"/>
      <c r="D102" s="99"/>
      <c r="E102" s="99"/>
      <c r="F102" s="99"/>
      <c r="G102" s="99"/>
      <c r="H102" s="99"/>
      <c r="I102" s="99"/>
      <c r="J102" s="71"/>
    </row>
    <row r="103" spans="1:12">
      <c r="A103" s="39"/>
      <c r="B103" s="37"/>
      <c r="C103" s="77"/>
      <c r="D103" s="94"/>
      <c r="E103" s="77"/>
      <c r="F103" s="77"/>
      <c r="G103" s="77"/>
      <c r="H103" s="77"/>
      <c r="I103" s="77"/>
      <c r="J103" s="38"/>
    </row>
    <row r="104" spans="1:12" ht="42">
      <c r="A104" s="39">
        <v>3</v>
      </c>
      <c r="B104" s="73" t="s">
        <v>57</v>
      </c>
      <c r="C104" s="77"/>
      <c r="D104" s="94"/>
      <c r="E104" s="77"/>
      <c r="F104" s="77"/>
      <c r="G104" s="77"/>
      <c r="H104" s="77"/>
      <c r="I104" s="77"/>
      <c r="J104" s="38" t="s">
        <v>138</v>
      </c>
    </row>
    <row r="105" spans="1:12">
      <c r="A105" s="39"/>
      <c r="B105" s="73"/>
      <c r="C105" s="77"/>
      <c r="D105" s="94"/>
      <c r="E105" s="77"/>
      <c r="F105" s="77"/>
      <c r="G105" s="77"/>
      <c r="H105" s="77"/>
      <c r="I105" s="77"/>
      <c r="J105" s="38"/>
    </row>
    <row r="106" spans="1:12">
      <c r="A106" s="108">
        <v>3</v>
      </c>
      <c r="B106" s="72" t="s">
        <v>305</v>
      </c>
      <c r="C106" s="77"/>
      <c r="D106" s="94"/>
      <c r="E106" s="77"/>
      <c r="F106" s="77"/>
      <c r="G106" s="77"/>
      <c r="H106" s="77"/>
      <c r="I106" s="77"/>
      <c r="J106" s="38"/>
    </row>
    <row r="107" spans="1:12">
      <c r="A107" s="39"/>
      <c r="B107" s="73"/>
      <c r="C107" s="77"/>
      <c r="D107" s="94"/>
      <c r="E107" s="77"/>
      <c r="F107" s="77"/>
      <c r="G107" s="77"/>
      <c r="H107" s="77"/>
      <c r="I107" s="77"/>
      <c r="J107" s="38"/>
    </row>
    <row r="108" spans="1:12">
      <c r="A108" s="40">
        <v>3.1</v>
      </c>
      <c r="B108" s="47" t="s">
        <v>86</v>
      </c>
      <c r="C108" s="95"/>
      <c r="D108" s="96"/>
      <c r="E108" s="95"/>
      <c r="F108" s="95"/>
      <c r="G108" s="95"/>
      <c r="H108" s="95"/>
      <c r="I108" s="95"/>
      <c r="J108" s="48"/>
      <c r="L108" s="65"/>
    </row>
    <row r="109" spans="1:12">
      <c r="A109" s="39" t="s">
        <v>273</v>
      </c>
      <c r="B109" s="162" t="s">
        <v>195</v>
      </c>
      <c r="C109" s="156">
        <v>1</v>
      </c>
      <c r="D109" s="163" t="s">
        <v>84</v>
      </c>
      <c r="E109" s="156"/>
      <c r="F109" s="156"/>
      <c r="G109" s="77"/>
      <c r="H109" s="77"/>
      <c r="I109" s="77"/>
      <c r="J109" s="42"/>
    </row>
    <row r="110" spans="1:12">
      <c r="A110" s="40">
        <v>3.2</v>
      </c>
      <c r="B110" s="47" t="s">
        <v>63</v>
      </c>
      <c r="C110" s="95"/>
      <c r="D110" s="96"/>
      <c r="E110" s="95"/>
      <c r="F110" s="95"/>
      <c r="G110" s="95"/>
      <c r="H110" s="95"/>
      <c r="I110" s="95"/>
      <c r="J110" s="48"/>
      <c r="L110" s="65"/>
    </row>
    <row r="111" spans="1:12">
      <c r="A111" s="39" t="s">
        <v>274</v>
      </c>
      <c r="B111" s="38" t="s">
        <v>163</v>
      </c>
      <c r="C111" s="77">
        <v>10</v>
      </c>
      <c r="D111" s="94" t="s">
        <v>162</v>
      </c>
      <c r="E111" s="77"/>
      <c r="F111" s="77"/>
      <c r="G111" s="77"/>
      <c r="H111" s="77"/>
      <c r="I111" s="77"/>
      <c r="J111" s="38"/>
      <c r="K111" s="50" t="s">
        <v>85</v>
      </c>
    </row>
    <row r="112" spans="1:12">
      <c r="A112" s="39" t="s">
        <v>275</v>
      </c>
      <c r="B112" s="38" t="s">
        <v>164</v>
      </c>
      <c r="C112" s="77">
        <v>1</v>
      </c>
      <c r="D112" s="94" t="s">
        <v>162</v>
      </c>
      <c r="E112" s="77"/>
      <c r="F112" s="77"/>
      <c r="G112" s="77"/>
      <c r="H112" s="77"/>
      <c r="I112" s="77"/>
      <c r="J112" s="38"/>
      <c r="K112" s="50" t="s">
        <v>85</v>
      </c>
    </row>
    <row r="113" spans="1:12">
      <c r="A113" s="39" t="s">
        <v>276</v>
      </c>
      <c r="B113" s="38" t="s">
        <v>165</v>
      </c>
      <c r="C113" s="77">
        <v>250</v>
      </c>
      <c r="D113" s="94" t="s">
        <v>168</v>
      </c>
      <c r="E113" s="77"/>
      <c r="F113" s="77"/>
      <c r="G113" s="77"/>
      <c r="H113" s="77"/>
      <c r="I113" s="77"/>
      <c r="J113" s="38"/>
      <c r="K113" s="50" t="s">
        <v>85</v>
      </c>
    </row>
    <row r="114" spans="1:12">
      <c r="A114" s="39" t="s">
        <v>277</v>
      </c>
      <c r="B114" s="38" t="s">
        <v>166</v>
      </c>
      <c r="C114" s="77">
        <v>240</v>
      </c>
      <c r="D114" s="94" t="s">
        <v>168</v>
      </c>
      <c r="E114" s="77"/>
      <c r="F114" s="77"/>
      <c r="G114" s="77"/>
      <c r="H114" s="77"/>
      <c r="I114" s="77"/>
      <c r="J114" s="38"/>
      <c r="K114" s="50" t="s">
        <v>85</v>
      </c>
    </row>
    <row r="115" spans="1:12">
      <c r="A115" s="39" t="s">
        <v>278</v>
      </c>
      <c r="B115" s="38" t="s">
        <v>167</v>
      </c>
      <c r="C115" s="77">
        <v>10</v>
      </c>
      <c r="D115" s="94" t="s">
        <v>168</v>
      </c>
      <c r="E115" s="77"/>
      <c r="F115" s="77"/>
      <c r="G115" s="77"/>
      <c r="H115" s="77"/>
      <c r="I115" s="77"/>
      <c r="J115" s="38"/>
      <c r="K115" s="50" t="s">
        <v>85</v>
      </c>
    </row>
    <row r="116" spans="1:12">
      <c r="A116" s="39" t="s">
        <v>279</v>
      </c>
      <c r="B116" s="38" t="s">
        <v>177</v>
      </c>
      <c r="C116" s="77">
        <v>1</v>
      </c>
      <c r="D116" s="94" t="s">
        <v>65</v>
      </c>
      <c r="E116" s="77"/>
      <c r="F116" s="77"/>
      <c r="G116" s="77"/>
      <c r="H116" s="77"/>
      <c r="I116" s="77"/>
      <c r="J116" s="38"/>
    </row>
    <row r="117" spans="1:12">
      <c r="A117" s="39"/>
      <c r="B117" s="38"/>
      <c r="C117" s="77"/>
      <c r="D117" s="94"/>
      <c r="E117" s="77"/>
      <c r="F117" s="77"/>
      <c r="G117" s="77"/>
      <c r="H117" s="77"/>
      <c r="I117" s="77"/>
      <c r="J117" s="38"/>
    </row>
    <row r="118" spans="1:12">
      <c r="A118" s="40">
        <v>3.3</v>
      </c>
      <c r="B118" s="47" t="s">
        <v>66</v>
      </c>
      <c r="C118" s="95"/>
      <c r="D118" s="96"/>
      <c r="E118" s="95"/>
      <c r="F118" s="95"/>
      <c r="G118" s="95"/>
      <c r="H118" s="95"/>
      <c r="I118" s="95"/>
      <c r="J118" s="48"/>
      <c r="L118" s="65"/>
    </row>
    <row r="119" spans="1:12">
      <c r="A119" s="39" t="s">
        <v>280</v>
      </c>
      <c r="B119" s="38" t="s">
        <v>179</v>
      </c>
      <c r="C119" s="77">
        <v>230</v>
      </c>
      <c r="D119" s="94" t="s">
        <v>161</v>
      </c>
      <c r="E119" s="77"/>
      <c r="F119" s="77"/>
      <c r="G119" s="77"/>
      <c r="H119" s="77"/>
      <c r="I119" s="77"/>
      <c r="J119" s="38"/>
      <c r="K119" s="50" t="s">
        <v>85</v>
      </c>
    </row>
    <row r="120" spans="1:12">
      <c r="A120" s="39" t="s">
        <v>281</v>
      </c>
      <c r="B120" s="38" t="s">
        <v>182</v>
      </c>
      <c r="C120" s="77">
        <v>4</v>
      </c>
      <c r="D120" s="94" t="s">
        <v>161</v>
      </c>
      <c r="E120" s="77"/>
      <c r="F120" s="77"/>
      <c r="G120" s="77"/>
      <c r="H120" s="77"/>
      <c r="I120" s="77"/>
      <c r="J120" s="38"/>
      <c r="K120" s="50" t="s">
        <v>85</v>
      </c>
    </row>
    <row r="121" spans="1:12">
      <c r="A121" s="39" t="s">
        <v>282</v>
      </c>
      <c r="B121" s="38" t="s">
        <v>180</v>
      </c>
      <c r="C121" s="77">
        <v>10</v>
      </c>
      <c r="D121" s="94" t="s">
        <v>161</v>
      </c>
      <c r="E121" s="77"/>
      <c r="F121" s="77"/>
      <c r="G121" s="77"/>
      <c r="H121" s="77"/>
      <c r="I121" s="77"/>
      <c r="J121" s="38"/>
      <c r="K121" s="50" t="s">
        <v>85</v>
      </c>
    </row>
    <row r="122" spans="1:12">
      <c r="A122" s="39" t="s">
        <v>283</v>
      </c>
      <c r="B122" s="38" t="s">
        <v>181</v>
      </c>
      <c r="C122" s="77">
        <v>3</v>
      </c>
      <c r="D122" s="94" t="s">
        <v>161</v>
      </c>
      <c r="E122" s="77"/>
      <c r="F122" s="77"/>
      <c r="G122" s="77"/>
      <c r="H122" s="77"/>
      <c r="I122" s="77"/>
      <c r="J122" s="38"/>
      <c r="K122" s="50" t="s">
        <v>85</v>
      </c>
    </row>
    <row r="123" spans="1:12">
      <c r="A123" s="39" t="s">
        <v>284</v>
      </c>
      <c r="B123" s="38" t="s">
        <v>183</v>
      </c>
      <c r="C123" s="77">
        <v>16</v>
      </c>
      <c r="D123" s="94" t="s">
        <v>161</v>
      </c>
      <c r="E123" s="77"/>
      <c r="F123" s="77"/>
      <c r="G123" s="77"/>
      <c r="H123" s="77"/>
      <c r="I123" s="77"/>
      <c r="J123" s="38"/>
    </row>
    <row r="124" spans="1:12">
      <c r="A124" s="39"/>
      <c r="B124" s="38"/>
      <c r="C124" s="77"/>
      <c r="D124" s="94"/>
      <c r="E124" s="77"/>
      <c r="F124" s="77"/>
      <c r="G124" s="77"/>
      <c r="H124" s="77"/>
      <c r="I124" s="77"/>
      <c r="J124" s="38"/>
    </row>
    <row r="125" spans="1:12">
      <c r="A125" s="40">
        <v>3.4</v>
      </c>
      <c r="B125" s="47" t="s">
        <v>67</v>
      </c>
      <c r="C125" s="95"/>
      <c r="D125" s="96"/>
      <c r="E125" s="95"/>
      <c r="F125" s="95"/>
      <c r="G125" s="95"/>
      <c r="H125" s="95"/>
      <c r="I125" s="95"/>
      <c r="J125" s="48"/>
      <c r="L125" s="76"/>
    </row>
    <row r="126" spans="1:12">
      <c r="A126" s="45" t="s">
        <v>285</v>
      </c>
      <c r="B126" s="38" t="s">
        <v>169</v>
      </c>
      <c r="C126" s="100">
        <v>230</v>
      </c>
      <c r="D126" s="101" t="s">
        <v>161</v>
      </c>
      <c r="E126" s="100"/>
      <c r="F126" s="77"/>
      <c r="G126" s="100"/>
      <c r="H126" s="100"/>
      <c r="I126" s="100"/>
      <c r="J126" s="44"/>
      <c r="L126" s="76"/>
    </row>
    <row r="127" spans="1:12">
      <c r="A127" s="45" t="s">
        <v>286</v>
      </c>
      <c r="B127" s="38" t="s">
        <v>170</v>
      </c>
      <c r="C127" s="100">
        <v>4</v>
      </c>
      <c r="D127" s="101" t="s">
        <v>161</v>
      </c>
      <c r="E127" s="100"/>
      <c r="F127" s="77"/>
      <c r="G127" s="100"/>
      <c r="H127" s="100"/>
      <c r="I127" s="100"/>
      <c r="J127" s="44"/>
      <c r="L127" s="76"/>
    </row>
    <row r="128" spans="1:12">
      <c r="A128" s="45" t="s">
        <v>287</v>
      </c>
      <c r="B128" s="38" t="s">
        <v>171</v>
      </c>
      <c r="C128" s="100">
        <v>10</v>
      </c>
      <c r="D128" s="101" t="s">
        <v>161</v>
      </c>
      <c r="E128" s="100"/>
      <c r="F128" s="77"/>
      <c r="G128" s="100"/>
      <c r="H128" s="100"/>
      <c r="I128" s="100"/>
      <c r="J128" s="44"/>
      <c r="L128" s="76"/>
    </row>
    <row r="129" spans="1:12">
      <c r="A129" s="45" t="s">
        <v>288</v>
      </c>
      <c r="B129" s="38" t="s">
        <v>172</v>
      </c>
      <c r="C129" s="100">
        <v>3</v>
      </c>
      <c r="D129" s="101" t="s">
        <v>161</v>
      </c>
      <c r="E129" s="100"/>
      <c r="F129" s="77"/>
      <c r="G129" s="100"/>
      <c r="H129" s="100"/>
      <c r="I129" s="100"/>
      <c r="J129" s="44"/>
      <c r="L129" s="76"/>
    </row>
    <row r="130" spans="1:12">
      <c r="A130" s="45" t="s">
        <v>289</v>
      </c>
      <c r="B130" s="38" t="s">
        <v>173</v>
      </c>
      <c r="C130" s="100">
        <v>16</v>
      </c>
      <c r="D130" s="101" t="s">
        <v>161</v>
      </c>
      <c r="E130" s="100"/>
      <c r="F130" s="77"/>
      <c r="G130" s="100"/>
      <c r="H130" s="100"/>
      <c r="I130" s="100"/>
      <c r="J130" s="44"/>
      <c r="L130" s="76"/>
    </row>
    <row r="131" spans="1:12">
      <c r="A131" s="45" t="s">
        <v>290</v>
      </c>
      <c r="B131" s="38" t="s">
        <v>174</v>
      </c>
      <c r="C131" s="100">
        <v>10</v>
      </c>
      <c r="D131" s="101" t="s">
        <v>162</v>
      </c>
      <c r="E131" s="100"/>
      <c r="F131" s="77"/>
      <c r="G131" s="100"/>
      <c r="H131" s="100"/>
      <c r="I131" s="100"/>
      <c r="J131" s="44"/>
      <c r="L131" s="76"/>
    </row>
    <row r="132" spans="1:12">
      <c r="A132" s="45" t="s">
        <v>291</v>
      </c>
      <c r="B132" s="38" t="s">
        <v>175</v>
      </c>
      <c r="C132" s="100">
        <v>1</v>
      </c>
      <c r="D132" s="101" t="s">
        <v>162</v>
      </c>
      <c r="E132" s="100"/>
      <c r="F132" s="77"/>
      <c r="G132" s="100"/>
      <c r="H132" s="100"/>
      <c r="I132" s="100"/>
      <c r="J132" s="44"/>
      <c r="L132" s="76"/>
    </row>
    <row r="133" spans="1:12">
      <c r="A133" s="45" t="s">
        <v>292</v>
      </c>
      <c r="B133" s="38" t="s">
        <v>176</v>
      </c>
      <c r="C133" s="100">
        <v>6</v>
      </c>
      <c r="D133" s="101" t="s">
        <v>162</v>
      </c>
      <c r="E133" s="100"/>
      <c r="F133" s="77"/>
      <c r="G133" s="100"/>
      <c r="H133" s="100"/>
      <c r="I133" s="100"/>
      <c r="J133" s="44"/>
      <c r="L133" s="76"/>
    </row>
    <row r="134" spans="1:12">
      <c r="A134" s="45" t="s">
        <v>293</v>
      </c>
      <c r="B134" s="38" t="s">
        <v>178</v>
      </c>
      <c r="C134" s="100">
        <v>1</v>
      </c>
      <c r="D134" s="101" t="s">
        <v>84</v>
      </c>
      <c r="E134" s="100"/>
      <c r="F134" s="77"/>
      <c r="G134" s="100"/>
      <c r="H134" s="100"/>
      <c r="I134" s="100"/>
      <c r="J134" s="44"/>
      <c r="L134" s="76"/>
    </row>
    <row r="135" spans="1:12">
      <c r="A135" s="45"/>
      <c r="B135" s="43"/>
      <c r="C135" s="100"/>
      <c r="D135" s="101"/>
      <c r="E135" s="100"/>
      <c r="F135" s="100"/>
      <c r="G135" s="100"/>
      <c r="H135" s="100"/>
      <c r="I135" s="100"/>
      <c r="J135" s="44"/>
      <c r="L135" s="76"/>
    </row>
    <row r="136" spans="1:12">
      <c r="A136" s="45">
        <v>3.5</v>
      </c>
      <c r="B136" s="43" t="s">
        <v>151</v>
      </c>
      <c r="C136" s="100"/>
      <c r="D136" s="101"/>
      <c r="E136" s="100"/>
      <c r="F136" s="100"/>
      <c r="G136" s="100"/>
      <c r="H136" s="100"/>
      <c r="I136" s="100"/>
      <c r="J136" s="38"/>
      <c r="L136" s="76"/>
    </row>
    <row r="137" spans="1:12">
      <c r="A137" s="45" t="s">
        <v>294</v>
      </c>
      <c r="B137" s="79" t="s">
        <v>152</v>
      </c>
      <c r="C137" s="100">
        <v>16</v>
      </c>
      <c r="D137" s="101" t="s">
        <v>11</v>
      </c>
      <c r="E137" s="100"/>
      <c r="F137" s="100"/>
      <c r="G137" s="100"/>
      <c r="H137" s="100"/>
      <c r="I137" s="100"/>
      <c r="J137" s="44"/>
      <c r="L137" s="76"/>
    </row>
    <row r="138" spans="1:12">
      <c r="A138" s="45" t="s">
        <v>295</v>
      </c>
      <c r="B138" s="175" t="s">
        <v>302</v>
      </c>
      <c r="C138" s="176">
        <v>1</v>
      </c>
      <c r="D138" s="177" t="s">
        <v>11</v>
      </c>
      <c r="E138" s="176"/>
      <c r="F138" s="100"/>
      <c r="G138" s="100"/>
      <c r="H138" s="100"/>
      <c r="I138" s="100"/>
      <c r="J138" s="165"/>
      <c r="L138" s="76"/>
    </row>
    <row r="139" spans="1:12">
      <c r="A139" s="45" t="s">
        <v>296</v>
      </c>
      <c r="B139" s="79" t="s">
        <v>153</v>
      </c>
      <c r="C139" s="100"/>
      <c r="D139" s="101"/>
      <c r="E139" s="100"/>
      <c r="F139" s="100"/>
      <c r="G139" s="100"/>
      <c r="H139" s="100"/>
      <c r="I139" s="100"/>
      <c r="J139" s="44"/>
      <c r="L139" s="76"/>
    </row>
    <row r="140" spans="1:12">
      <c r="A140" s="45"/>
      <c r="B140" s="79"/>
      <c r="C140" s="100"/>
      <c r="D140" s="101"/>
      <c r="E140" s="100"/>
      <c r="F140" s="100"/>
      <c r="G140" s="100"/>
      <c r="H140" s="100"/>
      <c r="I140" s="100"/>
      <c r="J140" s="44"/>
      <c r="L140" s="76"/>
    </row>
    <row r="141" spans="1:12">
      <c r="A141" s="39"/>
      <c r="B141" s="38"/>
      <c r="C141" s="77"/>
      <c r="D141" s="94"/>
      <c r="E141" s="77"/>
      <c r="F141" s="77"/>
      <c r="G141" s="77"/>
      <c r="H141" s="77"/>
      <c r="I141" s="77"/>
      <c r="J141" s="38"/>
    </row>
    <row r="142" spans="1:12" ht="42">
      <c r="A142" s="69"/>
      <c r="B142" s="78" t="s">
        <v>118</v>
      </c>
      <c r="C142" s="99"/>
      <c r="D142" s="99"/>
      <c r="E142" s="99"/>
      <c r="F142" s="99"/>
      <c r="G142" s="99"/>
      <c r="H142" s="99"/>
      <c r="I142" s="102">
        <f>SUM(I103:I141)</f>
        <v>0</v>
      </c>
      <c r="J142" s="71"/>
    </row>
    <row r="143" spans="1:12">
      <c r="A143" s="39"/>
      <c r="B143" s="37"/>
      <c r="C143" s="77"/>
      <c r="D143" s="94"/>
      <c r="E143" s="77"/>
      <c r="F143" s="77"/>
      <c r="G143" s="77"/>
      <c r="H143" s="77"/>
      <c r="I143" s="77"/>
      <c r="J143" s="38"/>
    </row>
    <row r="144" spans="1:12">
      <c r="A144" s="39">
        <v>4</v>
      </c>
      <c r="B144" s="73" t="s">
        <v>72</v>
      </c>
      <c r="C144" s="77"/>
      <c r="D144" s="94"/>
      <c r="E144" s="77"/>
      <c r="F144" s="77"/>
      <c r="G144" s="77"/>
      <c r="H144" s="77"/>
      <c r="I144" s="77"/>
      <c r="J144" s="38"/>
    </row>
    <row r="145" spans="1:19" s="74" customFormat="1">
      <c r="A145" s="45">
        <v>4.0999999999999996</v>
      </c>
      <c r="B145" s="79" t="s">
        <v>73</v>
      </c>
      <c r="C145" s="77">
        <v>1</v>
      </c>
      <c r="D145" s="94" t="s">
        <v>2</v>
      </c>
      <c r="E145" s="100">
        <v>35000</v>
      </c>
      <c r="F145" s="77">
        <f t="shared" ref="F145:F146" si="0">E145*C145</f>
        <v>35000</v>
      </c>
      <c r="G145" s="100">
        <v>0</v>
      </c>
      <c r="H145" s="100">
        <f t="shared" ref="H145:H149" si="1">G145*C145</f>
        <v>0</v>
      </c>
      <c r="I145" s="100">
        <f t="shared" ref="I145:I149" si="2">H145+F145</f>
        <v>35000</v>
      </c>
      <c r="J145" s="44" t="s">
        <v>306</v>
      </c>
      <c r="L145" s="80"/>
      <c r="M145" s="80"/>
    </row>
    <row r="146" spans="1:19" s="166" customFormat="1">
      <c r="A146" s="178">
        <f>+A145+0.1</f>
        <v>4.1999999999999993</v>
      </c>
      <c r="B146" s="179" t="s">
        <v>74</v>
      </c>
      <c r="C146" s="156">
        <v>1</v>
      </c>
      <c r="D146" s="163" t="s">
        <v>2</v>
      </c>
      <c r="E146" s="154">
        <v>150000</v>
      </c>
      <c r="F146" s="156">
        <f t="shared" si="0"/>
        <v>150000</v>
      </c>
      <c r="G146" s="154">
        <v>0</v>
      </c>
      <c r="H146" s="154">
        <f t="shared" si="1"/>
        <v>0</v>
      </c>
      <c r="I146" s="154">
        <f t="shared" si="2"/>
        <v>150000</v>
      </c>
      <c r="J146" s="180" t="s">
        <v>304</v>
      </c>
      <c r="K146" s="181"/>
      <c r="L146" s="182"/>
      <c r="M146" s="182"/>
      <c r="N146" s="181"/>
      <c r="O146" s="181"/>
      <c r="P146" s="181"/>
      <c r="Q146" s="181"/>
      <c r="R146" s="181"/>
      <c r="S146" s="181"/>
    </row>
    <row r="147" spans="1:19" s="74" customFormat="1" ht="42">
      <c r="A147" s="45">
        <f>+A146+0.1</f>
        <v>4.2999999999999989</v>
      </c>
      <c r="B147" s="79" t="s">
        <v>122</v>
      </c>
      <c r="C147" s="100">
        <v>60</v>
      </c>
      <c r="D147" s="101" t="s">
        <v>137</v>
      </c>
      <c r="E147" s="100"/>
      <c r="F147" s="77"/>
      <c r="G147" s="100">
        <v>0</v>
      </c>
      <c r="H147" s="100">
        <f t="shared" si="1"/>
        <v>0</v>
      </c>
      <c r="I147" s="100">
        <f t="shared" si="2"/>
        <v>0</v>
      </c>
      <c r="J147" s="44"/>
      <c r="L147" s="80"/>
      <c r="M147" s="80"/>
    </row>
    <row r="148" spans="1:19" s="74" customFormat="1">
      <c r="A148" s="45">
        <v>4.4000000000000004</v>
      </c>
      <c r="B148" s="79" t="s">
        <v>75</v>
      </c>
      <c r="C148" s="100">
        <v>60</v>
      </c>
      <c r="D148" s="101" t="s">
        <v>137</v>
      </c>
      <c r="E148" s="100"/>
      <c r="F148" s="77"/>
      <c r="G148" s="100">
        <v>0</v>
      </c>
      <c r="H148" s="100">
        <f t="shared" si="1"/>
        <v>0</v>
      </c>
      <c r="I148" s="100">
        <f t="shared" si="2"/>
        <v>0</v>
      </c>
      <c r="J148" s="44"/>
      <c r="L148" s="80"/>
      <c r="M148" s="80"/>
    </row>
    <row r="149" spans="1:19" s="74" customFormat="1">
      <c r="A149" s="45">
        <v>4.5</v>
      </c>
      <c r="B149" s="79" t="s">
        <v>76</v>
      </c>
      <c r="C149" s="103">
        <v>60</v>
      </c>
      <c r="D149" s="101" t="s">
        <v>137</v>
      </c>
      <c r="E149" s="100"/>
      <c r="F149" s="77"/>
      <c r="G149" s="100">
        <v>0</v>
      </c>
      <c r="H149" s="100">
        <f t="shared" si="1"/>
        <v>0</v>
      </c>
      <c r="I149" s="100">
        <f t="shared" si="2"/>
        <v>0</v>
      </c>
      <c r="J149" s="81"/>
      <c r="L149" s="80"/>
      <c r="M149" s="80"/>
    </row>
    <row r="150" spans="1:19">
      <c r="A150" s="39"/>
      <c r="B150" s="37"/>
      <c r="C150" s="77"/>
      <c r="D150" s="94"/>
      <c r="E150" s="77"/>
      <c r="F150" s="77"/>
      <c r="G150" s="77"/>
      <c r="H150" s="77"/>
      <c r="I150" s="77"/>
      <c r="J150" s="38"/>
    </row>
    <row r="151" spans="1:19">
      <c r="A151" s="69"/>
      <c r="B151" s="78" t="s">
        <v>77</v>
      </c>
      <c r="C151" s="99"/>
      <c r="D151" s="99"/>
      <c r="E151" s="99"/>
      <c r="F151" s="99"/>
      <c r="G151" s="99"/>
      <c r="H151" s="99"/>
      <c r="I151" s="99">
        <f>SUM(I143:I150)</f>
        <v>185000</v>
      </c>
      <c r="J151" s="71"/>
    </row>
    <row r="152" spans="1:19">
      <c r="A152" s="39"/>
      <c r="B152" s="37"/>
      <c r="C152" s="77"/>
      <c r="D152" s="94"/>
      <c r="E152" s="77"/>
      <c r="F152" s="77"/>
      <c r="G152" s="77"/>
      <c r="H152" s="77"/>
      <c r="I152" s="77"/>
      <c r="J152" s="42"/>
    </row>
    <row r="153" spans="1:19">
      <c r="A153" s="39"/>
      <c r="B153" s="37"/>
      <c r="C153" s="77"/>
      <c r="D153" s="94"/>
      <c r="E153" s="77"/>
      <c r="F153" s="77"/>
      <c r="G153" s="77"/>
      <c r="H153" s="77"/>
      <c r="I153" s="77"/>
      <c r="J153" s="38"/>
    </row>
    <row r="154" spans="1:19">
      <c r="A154" s="108">
        <v>5</v>
      </c>
      <c r="B154" s="73" t="s">
        <v>69</v>
      </c>
      <c r="C154" s="77"/>
      <c r="D154" s="94"/>
      <c r="E154" s="77"/>
      <c r="F154" s="77"/>
      <c r="G154" s="77"/>
      <c r="H154" s="77"/>
      <c r="I154" s="77"/>
      <c r="J154" s="38"/>
    </row>
    <row r="155" spans="1:19">
      <c r="A155" s="39"/>
      <c r="B155" s="73"/>
      <c r="C155" s="77"/>
      <c r="D155" s="94"/>
      <c r="E155" s="77"/>
      <c r="F155" s="77"/>
      <c r="G155" s="77"/>
      <c r="H155" s="77"/>
      <c r="I155" s="77"/>
      <c r="J155" s="38"/>
    </row>
    <row r="156" spans="1:19">
      <c r="A156" s="40" t="s">
        <v>218</v>
      </c>
      <c r="B156" s="47" t="s">
        <v>98</v>
      </c>
      <c r="C156" s="95"/>
      <c r="D156" s="96"/>
      <c r="E156" s="95"/>
      <c r="F156" s="95"/>
      <c r="G156" s="95"/>
      <c r="H156" s="95"/>
      <c r="I156" s="95"/>
      <c r="J156" s="48"/>
      <c r="L156" s="65"/>
    </row>
    <row r="157" spans="1:19" s="74" customFormat="1">
      <c r="A157" s="45"/>
      <c r="B157" s="43" t="s">
        <v>99</v>
      </c>
      <c r="C157" s="100"/>
      <c r="D157" s="101"/>
      <c r="E157" s="100"/>
      <c r="F157" s="100"/>
      <c r="G157" s="100"/>
      <c r="H157" s="100"/>
      <c r="I157" s="100"/>
      <c r="J157" s="44"/>
      <c r="L157" s="80"/>
      <c r="M157" s="80"/>
    </row>
    <row r="158" spans="1:19" ht="42">
      <c r="A158" s="39" t="s">
        <v>78</v>
      </c>
      <c r="B158" s="37" t="s">
        <v>139</v>
      </c>
      <c r="C158" s="77">
        <v>2</v>
      </c>
      <c r="D158" s="94" t="s">
        <v>2</v>
      </c>
      <c r="E158" s="100"/>
      <c r="F158" s="77"/>
      <c r="G158" s="100">
        <v>0</v>
      </c>
      <c r="H158" s="100">
        <f t="shared" ref="H158:H169" si="3">G158*C158</f>
        <v>0</v>
      </c>
      <c r="I158" s="100">
        <f t="shared" ref="I158:I169" si="4">H158+F158</f>
        <v>0</v>
      </c>
      <c r="J158" s="41"/>
    </row>
    <row r="159" spans="1:19" ht="43.5" customHeight="1">
      <c r="A159" s="39" t="s">
        <v>79</v>
      </c>
      <c r="B159" s="37" t="s">
        <v>140</v>
      </c>
      <c r="C159" s="77">
        <v>2</v>
      </c>
      <c r="D159" s="94" t="s">
        <v>2</v>
      </c>
      <c r="E159" s="100"/>
      <c r="F159" s="77"/>
      <c r="G159" s="100">
        <v>0</v>
      </c>
      <c r="H159" s="100">
        <f t="shared" si="3"/>
        <v>0</v>
      </c>
      <c r="I159" s="100">
        <f t="shared" si="4"/>
        <v>0</v>
      </c>
      <c r="J159" s="41"/>
    </row>
    <row r="160" spans="1:19" ht="84">
      <c r="A160" s="39" t="s">
        <v>80</v>
      </c>
      <c r="B160" s="37" t="s">
        <v>141</v>
      </c>
      <c r="C160" s="77">
        <v>6</v>
      </c>
      <c r="D160" s="94" t="s">
        <v>2</v>
      </c>
      <c r="E160" s="77"/>
      <c r="F160" s="77"/>
      <c r="G160" s="100">
        <v>0</v>
      </c>
      <c r="H160" s="100">
        <f t="shared" si="3"/>
        <v>0</v>
      </c>
      <c r="I160" s="100">
        <f t="shared" si="4"/>
        <v>0</v>
      </c>
      <c r="J160" s="41" t="s">
        <v>146</v>
      </c>
    </row>
    <row r="161" spans="1:13" s="74" customFormat="1">
      <c r="A161" s="45"/>
      <c r="B161" s="43" t="s">
        <v>101</v>
      </c>
      <c r="C161" s="100"/>
      <c r="D161" s="101"/>
      <c r="E161" s="100"/>
      <c r="F161" s="77"/>
      <c r="G161" s="100"/>
      <c r="H161" s="100"/>
      <c r="I161" s="100"/>
      <c r="J161" s="44"/>
      <c r="L161" s="80"/>
      <c r="M161" s="80"/>
    </row>
    <row r="162" spans="1:13" ht="42">
      <c r="A162" s="39" t="s">
        <v>89</v>
      </c>
      <c r="B162" s="37" t="s">
        <v>197</v>
      </c>
      <c r="C162" s="77">
        <v>43</v>
      </c>
      <c r="D162" s="94" t="s">
        <v>2</v>
      </c>
      <c r="E162" s="77"/>
      <c r="F162" s="77"/>
      <c r="G162" s="100">
        <v>0</v>
      </c>
      <c r="H162" s="100">
        <f t="shared" si="3"/>
        <v>0</v>
      </c>
      <c r="I162" s="100">
        <f t="shared" si="4"/>
        <v>0</v>
      </c>
      <c r="J162" s="42"/>
    </row>
    <row r="163" spans="1:13" ht="42">
      <c r="A163" s="39" t="s">
        <v>90</v>
      </c>
      <c r="B163" s="37" t="s">
        <v>198</v>
      </c>
      <c r="C163" s="77">
        <v>43</v>
      </c>
      <c r="D163" s="94" t="s">
        <v>2</v>
      </c>
      <c r="E163" s="77"/>
      <c r="F163" s="77"/>
      <c r="G163" s="100">
        <v>0</v>
      </c>
      <c r="H163" s="100">
        <f t="shared" si="3"/>
        <v>0</v>
      </c>
      <c r="I163" s="100">
        <f t="shared" si="4"/>
        <v>0</v>
      </c>
      <c r="J163" s="46"/>
    </row>
    <row r="164" spans="1:13" ht="42">
      <c r="A164" s="39" t="s">
        <v>202</v>
      </c>
      <c r="B164" s="37" t="s">
        <v>199</v>
      </c>
      <c r="C164" s="77">
        <v>54</v>
      </c>
      <c r="D164" s="94" t="s">
        <v>2</v>
      </c>
      <c r="E164" s="77"/>
      <c r="F164" s="77"/>
      <c r="G164" s="100">
        <v>0</v>
      </c>
      <c r="H164" s="100">
        <f t="shared" si="3"/>
        <v>0</v>
      </c>
      <c r="I164" s="100">
        <f t="shared" si="4"/>
        <v>0</v>
      </c>
      <c r="J164" s="41" t="s">
        <v>142</v>
      </c>
    </row>
    <row r="165" spans="1:13" ht="42">
      <c r="A165" s="39" t="s">
        <v>204</v>
      </c>
      <c r="B165" s="37" t="s">
        <v>200</v>
      </c>
      <c r="C165" s="77">
        <v>22</v>
      </c>
      <c r="D165" s="94" t="s">
        <v>2</v>
      </c>
      <c r="E165" s="77"/>
      <c r="F165" s="77"/>
      <c r="G165" s="100">
        <v>0</v>
      </c>
      <c r="H165" s="100">
        <f t="shared" si="3"/>
        <v>0</v>
      </c>
      <c r="I165" s="100">
        <f t="shared" si="4"/>
        <v>0</v>
      </c>
      <c r="J165" s="41" t="s">
        <v>143</v>
      </c>
    </row>
    <row r="166" spans="1:13">
      <c r="A166" s="39" t="s">
        <v>206</v>
      </c>
      <c r="B166" s="37" t="s">
        <v>201</v>
      </c>
      <c r="C166" s="77">
        <v>17</v>
      </c>
      <c r="D166" s="94" t="s">
        <v>2</v>
      </c>
      <c r="E166" s="77"/>
      <c r="F166" s="77"/>
      <c r="G166" s="100">
        <v>0</v>
      </c>
      <c r="H166" s="100">
        <f t="shared" si="3"/>
        <v>0</v>
      </c>
      <c r="I166" s="100">
        <f t="shared" si="4"/>
        <v>0</v>
      </c>
      <c r="J166" s="41" t="s">
        <v>144</v>
      </c>
      <c r="L166" s="76"/>
    </row>
    <row r="167" spans="1:13">
      <c r="A167" s="39" t="s">
        <v>214</v>
      </c>
      <c r="B167" s="37" t="s">
        <v>203</v>
      </c>
      <c r="C167" s="77">
        <v>1</v>
      </c>
      <c r="D167" s="94" t="s">
        <v>2</v>
      </c>
      <c r="E167" s="77"/>
      <c r="F167" s="77"/>
      <c r="G167" s="100">
        <v>0</v>
      </c>
      <c r="H167" s="100">
        <f t="shared" si="3"/>
        <v>0</v>
      </c>
      <c r="I167" s="100">
        <f t="shared" si="4"/>
        <v>0</v>
      </c>
      <c r="J167" s="41" t="s">
        <v>144</v>
      </c>
      <c r="L167" s="76"/>
    </row>
    <row r="168" spans="1:13">
      <c r="A168" s="39" t="s">
        <v>215</v>
      </c>
      <c r="B168" s="37" t="s">
        <v>205</v>
      </c>
      <c r="C168" s="77">
        <v>1</v>
      </c>
      <c r="D168" s="94" t="s">
        <v>2</v>
      </c>
      <c r="E168" s="77"/>
      <c r="F168" s="77"/>
      <c r="G168" s="100">
        <v>0</v>
      </c>
      <c r="H168" s="100">
        <f t="shared" si="3"/>
        <v>0</v>
      </c>
      <c r="I168" s="100">
        <f t="shared" si="4"/>
        <v>0</v>
      </c>
      <c r="J168" s="41" t="s">
        <v>144</v>
      </c>
      <c r="L168" s="76"/>
    </row>
    <row r="169" spans="1:13">
      <c r="A169" s="39" t="s">
        <v>216</v>
      </c>
      <c r="B169" s="34" t="s">
        <v>297</v>
      </c>
      <c r="C169" s="77">
        <v>15</v>
      </c>
      <c r="D169" s="94" t="s">
        <v>2</v>
      </c>
      <c r="E169" s="77"/>
      <c r="F169" s="77"/>
      <c r="G169" s="100">
        <v>0</v>
      </c>
      <c r="H169" s="100">
        <f t="shared" si="3"/>
        <v>0</v>
      </c>
      <c r="I169" s="100">
        <f t="shared" si="4"/>
        <v>0</v>
      </c>
      <c r="J169" s="41" t="s">
        <v>144</v>
      </c>
      <c r="L169" s="76"/>
    </row>
    <row r="170" spans="1:13">
      <c r="A170" s="39"/>
      <c r="B170" s="37"/>
      <c r="C170" s="77"/>
      <c r="D170" s="94"/>
      <c r="E170" s="77">
        <v>0</v>
      </c>
      <c r="F170" s="77"/>
      <c r="G170" s="77"/>
      <c r="H170" s="77"/>
      <c r="I170" s="100"/>
      <c r="J170" s="46"/>
    </row>
    <row r="171" spans="1:13">
      <c r="A171" s="40" t="s">
        <v>219</v>
      </c>
      <c r="B171" s="47" t="s">
        <v>102</v>
      </c>
      <c r="C171" s="95"/>
      <c r="D171" s="96"/>
      <c r="E171" s="95">
        <v>0</v>
      </c>
      <c r="F171" s="95"/>
      <c r="G171" s="95"/>
      <c r="H171" s="95"/>
      <c r="I171" s="95"/>
      <c r="J171" s="48"/>
      <c r="L171" s="65"/>
    </row>
    <row r="172" spans="1:13" s="74" customFormat="1">
      <c r="A172" s="45"/>
      <c r="B172" s="43" t="s">
        <v>99</v>
      </c>
      <c r="C172" s="100"/>
      <c r="D172" s="101"/>
      <c r="E172" s="100">
        <v>0</v>
      </c>
      <c r="F172" s="100"/>
      <c r="G172" s="100"/>
      <c r="H172" s="100"/>
      <c r="I172" s="100"/>
      <c r="J172" s="44"/>
      <c r="L172" s="80"/>
      <c r="M172" s="80"/>
    </row>
    <row r="173" spans="1:13" ht="42">
      <c r="A173" s="39" t="s">
        <v>217</v>
      </c>
      <c r="B173" s="37" t="s">
        <v>197</v>
      </c>
      <c r="C173" s="77">
        <v>3</v>
      </c>
      <c r="D173" s="94" t="s">
        <v>2</v>
      </c>
      <c r="E173" s="77"/>
      <c r="F173" s="77"/>
      <c r="G173" s="100">
        <v>0</v>
      </c>
      <c r="H173" s="100">
        <f t="shared" ref="H173:H182" si="5">G173*C173</f>
        <v>0</v>
      </c>
      <c r="I173" s="100">
        <f t="shared" ref="I173:I182" si="6">H173+F173</f>
        <v>0</v>
      </c>
      <c r="J173" s="41"/>
    </row>
    <row r="174" spans="1:13" ht="63">
      <c r="A174" s="39" t="s">
        <v>220</v>
      </c>
      <c r="B174" s="37" t="s">
        <v>207</v>
      </c>
      <c r="C174" s="77">
        <v>3</v>
      </c>
      <c r="D174" s="94" t="s">
        <v>2</v>
      </c>
      <c r="E174" s="77"/>
      <c r="F174" s="77"/>
      <c r="G174" s="100">
        <v>0</v>
      </c>
      <c r="H174" s="100">
        <f t="shared" si="5"/>
        <v>0</v>
      </c>
      <c r="I174" s="100">
        <f t="shared" si="6"/>
        <v>0</v>
      </c>
      <c r="J174" s="41"/>
    </row>
    <row r="175" spans="1:13" ht="84">
      <c r="A175" s="39" t="s">
        <v>221</v>
      </c>
      <c r="B175" s="37" t="s">
        <v>208</v>
      </c>
      <c r="C175" s="77">
        <v>9</v>
      </c>
      <c r="D175" s="94" t="s">
        <v>2</v>
      </c>
      <c r="E175" s="77"/>
      <c r="F175" s="77"/>
      <c r="G175" s="100">
        <v>0</v>
      </c>
      <c r="H175" s="100">
        <f t="shared" si="5"/>
        <v>0</v>
      </c>
      <c r="I175" s="100">
        <f t="shared" si="6"/>
        <v>0</v>
      </c>
      <c r="J175" s="41" t="s">
        <v>147</v>
      </c>
    </row>
    <row r="176" spans="1:13" s="74" customFormat="1">
      <c r="A176" s="45"/>
      <c r="B176" s="43" t="s">
        <v>101</v>
      </c>
      <c r="C176" s="100"/>
      <c r="D176" s="101"/>
      <c r="E176" s="100"/>
      <c r="F176" s="100"/>
      <c r="G176" s="100"/>
      <c r="H176" s="100"/>
      <c r="I176" s="100"/>
      <c r="J176" s="44"/>
      <c r="L176" s="80"/>
      <c r="M176" s="80"/>
    </row>
    <row r="177" spans="1:13" ht="42">
      <c r="A177" s="39" t="s">
        <v>222</v>
      </c>
      <c r="B177" s="37" t="s">
        <v>209</v>
      </c>
      <c r="C177" s="77">
        <v>99</v>
      </c>
      <c r="D177" s="94" t="s">
        <v>2</v>
      </c>
      <c r="E177" s="77"/>
      <c r="F177" s="77"/>
      <c r="G177" s="100">
        <v>0</v>
      </c>
      <c r="H177" s="100">
        <f t="shared" si="5"/>
        <v>0</v>
      </c>
      <c r="I177" s="100">
        <f t="shared" si="6"/>
        <v>0</v>
      </c>
      <c r="J177" s="46" t="s">
        <v>104</v>
      </c>
    </row>
    <row r="178" spans="1:13" ht="42">
      <c r="A178" s="39" t="s">
        <v>223</v>
      </c>
      <c r="B178" s="37" t="s">
        <v>210</v>
      </c>
      <c r="C178" s="77">
        <v>99</v>
      </c>
      <c r="D178" s="94" t="s">
        <v>2</v>
      </c>
      <c r="E178" s="77"/>
      <c r="F178" s="77"/>
      <c r="G178" s="100">
        <v>0</v>
      </c>
      <c r="H178" s="100">
        <f t="shared" si="5"/>
        <v>0</v>
      </c>
      <c r="I178" s="100">
        <f t="shared" si="6"/>
        <v>0</v>
      </c>
      <c r="J178" s="46" t="s">
        <v>103</v>
      </c>
    </row>
    <row r="179" spans="1:13" ht="42">
      <c r="A179" s="39" t="s">
        <v>224</v>
      </c>
      <c r="B179" s="37" t="s">
        <v>199</v>
      </c>
      <c r="C179" s="77">
        <v>229</v>
      </c>
      <c r="D179" s="94" t="s">
        <v>2</v>
      </c>
      <c r="E179" s="77"/>
      <c r="F179" s="77"/>
      <c r="G179" s="100">
        <v>0</v>
      </c>
      <c r="H179" s="100">
        <f t="shared" si="5"/>
        <v>0</v>
      </c>
      <c r="I179" s="100">
        <f t="shared" si="6"/>
        <v>0</v>
      </c>
      <c r="J179" s="41" t="s">
        <v>142</v>
      </c>
    </row>
    <row r="180" spans="1:13" ht="42">
      <c r="A180" s="39" t="s">
        <v>225</v>
      </c>
      <c r="B180" s="37" t="s">
        <v>200</v>
      </c>
      <c r="C180" s="77">
        <v>45</v>
      </c>
      <c r="D180" s="94" t="s">
        <v>2</v>
      </c>
      <c r="E180" s="77"/>
      <c r="F180" s="77"/>
      <c r="G180" s="100">
        <v>0</v>
      </c>
      <c r="H180" s="100">
        <f t="shared" si="5"/>
        <v>0</v>
      </c>
      <c r="I180" s="100">
        <f t="shared" si="6"/>
        <v>0</v>
      </c>
      <c r="J180" s="41" t="s">
        <v>143</v>
      </c>
    </row>
    <row r="181" spans="1:13">
      <c r="A181" s="39"/>
      <c r="B181" s="73" t="s">
        <v>100</v>
      </c>
      <c r="C181" s="77"/>
      <c r="D181" s="94"/>
      <c r="E181" s="77"/>
      <c r="F181" s="77"/>
      <c r="G181" s="100"/>
      <c r="H181" s="100"/>
      <c r="I181" s="100"/>
      <c r="J181" s="38"/>
      <c r="L181" s="80"/>
    </row>
    <row r="182" spans="1:13" ht="42">
      <c r="A182" s="39" t="s">
        <v>226</v>
      </c>
      <c r="B182" s="37" t="s">
        <v>145</v>
      </c>
      <c r="C182" s="77">
        <v>4</v>
      </c>
      <c r="D182" s="94" t="s">
        <v>2</v>
      </c>
      <c r="E182" s="77"/>
      <c r="F182" s="77"/>
      <c r="G182" s="100">
        <v>0</v>
      </c>
      <c r="H182" s="100">
        <f t="shared" si="5"/>
        <v>0</v>
      </c>
      <c r="I182" s="100">
        <f t="shared" si="6"/>
        <v>0</v>
      </c>
      <c r="J182" s="46"/>
    </row>
    <row r="183" spans="1:13">
      <c r="A183" s="39"/>
      <c r="B183" s="37"/>
      <c r="C183" s="77"/>
      <c r="D183" s="94"/>
      <c r="E183" s="77">
        <v>0</v>
      </c>
      <c r="F183" s="100"/>
      <c r="G183" s="100"/>
      <c r="H183" s="100"/>
      <c r="I183" s="100"/>
      <c r="J183" s="46"/>
    </row>
    <row r="184" spans="1:13">
      <c r="A184" s="40" t="s">
        <v>227</v>
      </c>
      <c r="B184" s="47" t="s">
        <v>105</v>
      </c>
      <c r="C184" s="95"/>
      <c r="D184" s="96"/>
      <c r="E184" s="95">
        <v>0</v>
      </c>
      <c r="F184" s="95"/>
      <c r="G184" s="95"/>
      <c r="H184" s="95"/>
      <c r="I184" s="95"/>
      <c r="J184" s="48"/>
      <c r="L184" s="65"/>
    </row>
    <row r="185" spans="1:13" s="74" customFormat="1">
      <c r="A185" s="45"/>
      <c r="B185" s="43" t="s">
        <v>99</v>
      </c>
      <c r="C185" s="100"/>
      <c r="D185" s="101"/>
      <c r="E185" s="100">
        <v>0</v>
      </c>
      <c r="F185" s="100"/>
      <c r="G185" s="100"/>
      <c r="H185" s="100"/>
      <c r="I185" s="100"/>
      <c r="J185" s="44"/>
      <c r="L185" s="80"/>
      <c r="M185" s="80"/>
    </row>
    <row r="186" spans="1:13">
      <c r="A186" s="39" t="s">
        <v>228</v>
      </c>
      <c r="B186" s="37" t="s">
        <v>148</v>
      </c>
      <c r="C186" s="77">
        <v>1</v>
      </c>
      <c r="D186" s="94" t="s">
        <v>65</v>
      </c>
      <c r="E186" s="77"/>
      <c r="F186" s="77">
        <f t="shared" ref="F186:F191" si="7">E186*C186</f>
        <v>0</v>
      </c>
      <c r="G186" s="100">
        <v>0</v>
      </c>
      <c r="H186" s="100">
        <f t="shared" ref="H186:H190" si="8">G186*C186</f>
        <v>0</v>
      </c>
      <c r="I186" s="100">
        <f t="shared" ref="I186:I190" si="9">H186+F186</f>
        <v>0</v>
      </c>
      <c r="J186" s="41"/>
    </row>
    <row r="187" spans="1:13">
      <c r="A187" s="39" t="s">
        <v>229</v>
      </c>
      <c r="B187" s="37" t="s">
        <v>149</v>
      </c>
      <c r="C187" s="77">
        <v>1</v>
      </c>
      <c r="D187" s="94" t="s">
        <v>65</v>
      </c>
      <c r="E187" s="77"/>
      <c r="F187" s="77">
        <f t="shared" si="7"/>
        <v>0</v>
      </c>
      <c r="G187" s="100">
        <v>0</v>
      </c>
      <c r="H187" s="100">
        <f t="shared" si="8"/>
        <v>0</v>
      </c>
      <c r="I187" s="100">
        <f t="shared" si="9"/>
        <v>0</v>
      </c>
      <c r="J187" s="41"/>
    </row>
    <row r="188" spans="1:13">
      <c r="A188" s="39" t="s">
        <v>230</v>
      </c>
      <c r="B188" s="37" t="s">
        <v>106</v>
      </c>
      <c r="C188" s="77">
        <v>2</v>
      </c>
      <c r="D188" s="94" t="s">
        <v>2</v>
      </c>
      <c r="E188" s="77"/>
      <c r="F188" s="77">
        <f t="shared" si="7"/>
        <v>0</v>
      </c>
      <c r="G188" s="100">
        <v>0</v>
      </c>
      <c r="H188" s="100">
        <f t="shared" si="8"/>
        <v>0</v>
      </c>
      <c r="I188" s="100">
        <f t="shared" si="9"/>
        <v>0</v>
      </c>
      <c r="J188" s="49"/>
    </row>
    <row r="189" spans="1:13">
      <c r="A189" s="39" t="s">
        <v>231</v>
      </c>
      <c r="B189" s="37" t="s">
        <v>211</v>
      </c>
      <c r="C189" s="77">
        <v>12</v>
      </c>
      <c r="D189" s="94" t="s">
        <v>2</v>
      </c>
      <c r="E189" s="77"/>
      <c r="F189" s="77">
        <f t="shared" si="7"/>
        <v>0</v>
      </c>
      <c r="G189" s="100">
        <v>0</v>
      </c>
      <c r="H189" s="100">
        <f t="shared" si="8"/>
        <v>0</v>
      </c>
      <c r="I189" s="100">
        <f t="shared" si="9"/>
        <v>0</v>
      </c>
      <c r="J189" s="46"/>
    </row>
    <row r="190" spans="1:13" ht="42">
      <c r="A190" s="39" t="s">
        <v>232</v>
      </c>
      <c r="B190" s="37" t="s">
        <v>150</v>
      </c>
      <c r="C190" s="77">
        <v>2</v>
      </c>
      <c r="D190" s="94" t="s">
        <v>65</v>
      </c>
      <c r="E190" s="77"/>
      <c r="F190" s="77">
        <f t="shared" si="7"/>
        <v>0</v>
      </c>
      <c r="G190" s="100">
        <v>0</v>
      </c>
      <c r="H190" s="100">
        <f t="shared" si="8"/>
        <v>0</v>
      </c>
      <c r="I190" s="100">
        <f t="shared" si="9"/>
        <v>0</v>
      </c>
      <c r="J190" s="46"/>
    </row>
    <row r="191" spans="1:13">
      <c r="A191" s="39" t="s">
        <v>299</v>
      </c>
      <c r="B191" s="37" t="s">
        <v>300</v>
      </c>
      <c r="C191" s="77">
        <v>1</v>
      </c>
      <c r="D191" s="94" t="s">
        <v>65</v>
      </c>
      <c r="E191" s="77"/>
      <c r="F191" s="100">
        <f t="shared" si="7"/>
        <v>0</v>
      </c>
      <c r="G191" s="100">
        <v>0</v>
      </c>
      <c r="H191" s="100">
        <f t="shared" ref="H191" si="10">G191*C191</f>
        <v>0</v>
      </c>
      <c r="I191" s="100">
        <f t="shared" ref="I191" si="11">H191+F191</f>
        <v>0</v>
      </c>
      <c r="J191" s="46"/>
    </row>
    <row r="192" spans="1:13">
      <c r="A192" s="39"/>
      <c r="B192" s="37"/>
      <c r="C192" s="77"/>
      <c r="D192" s="94"/>
      <c r="E192" s="77"/>
      <c r="F192" s="77"/>
      <c r="G192" s="77"/>
      <c r="H192" s="77"/>
      <c r="I192" s="77"/>
      <c r="J192" s="41"/>
    </row>
    <row r="193" spans="1:10">
      <c r="A193" s="69"/>
      <c r="B193" s="78" t="s">
        <v>68</v>
      </c>
      <c r="C193" s="99"/>
      <c r="D193" s="99"/>
      <c r="E193" s="99"/>
      <c r="F193" s="99"/>
      <c r="G193" s="99"/>
      <c r="H193" s="99"/>
      <c r="I193" s="99">
        <f>SUM(I152:I192)</f>
        <v>0</v>
      </c>
      <c r="J193" s="71"/>
    </row>
    <row r="194" spans="1:10">
      <c r="A194" s="39"/>
      <c r="B194" s="37"/>
      <c r="C194" s="77"/>
      <c r="D194" s="94"/>
      <c r="E194" s="77"/>
      <c r="F194" s="77"/>
      <c r="G194" s="77"/>
      <c r="H194" s="77"/>
      <c r="J194" s="42"/>
    </row>
    <row r="195" spans="1:10">
      <c r="A195" s="38"/>
      <c r="B195" s="82"/>
      <c r="C195" s="104"/>
      <c r="D195" s="104"/>
      <c r="E195" s="104"/>
      <c r="F195" s="104"/>
      <c r="G195" s="104"/>
      <c r="H195" s="104"/>
      <c r="I195" s="104"/>
      <c r="J195" s="82"/>
    </row>
    <row r="196" spans="1:10">
      <c r="A196" s="69"/>
      <c r="B196" s="70" t="s">
        <v>40</v>
      </c>
      <c r="C196" s="99"/>
      <c r="D196" s="99"/>
      <c r="E196" s="99"/>
      <c r="F196" s="99"/>
      <c r="G196" s="99"/>
      <c r="H196" s="99"/>
      <c r="I196" s="99"/>
      <c r="J196" s="71"/>
    </row>
    <row r="199" spans="1:10">
      <c r="F199" s="65" t="s">
        <v>87</v>
      </c>
    </row>
    <row r="200" spans="1:10">
      <c r="F200" s="105" t="s">
        <v>88</v>
      </c>
    </row>
    <row r="201" spans="1:10">
      <c r="F201" s="65" t="s">
        <v>20</v>
      </c>
    </row>
    <row r="202" spans="1:10">
      <c r="F202" s="105"/>
    </row>
    <row r="203" spans="1:10">
      <c r="C203" s="106"/>
    </row>
  </sheetData>
  <mergeCells count="10">
    <mergeCell ref="A1:J1"/>
    <mergeCell ref="A3:J3"/>
    <mergeCell ref="A10:J10"/>
    <mergeCell ref="A11:A12"/>
    <mergeCell ref="B11:B12"/>
    <mergeCell ref="C11:C12"/>
    <mergeCell ref="D11:D12"/>
    <mergeCell ref="E11:F11"/>
    <mergeCell ref="G11:H11"/>
    <mergeCell ref="J11:J12"/>
  </mergeCells>
  <phoneticPr fontId="15" type="noConversion"/>
  <printOptions horizontalCentered="1"/>
  <pageMargins left="0.118110236220472" right="0.118110236220472" top="0.55118110236220497" bottom="0.15748031496063" header="0.31496062992126" footer="0.15748031496063"/>
  <pageSetup paperSize="9" scale="71" fitToHeight="0" orientation="landscape" r:id="rId1"/>
  <headerFooter differentFirst="1">
    <oddHeader>&amp;R(แผ่นที่ &amp;P / &amp;N)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ปร.6</vt:lpstr>
      <vt:lpstr>ปร.5_งานก่อสร้าง </vt:lpstr>
      <vt:lpstr>ปร.5_ครุภัณฑ์</vt:lpstr>
      <vt:lpstr>ปร.4</vt:lpstr>
      <vt:lpstr>ปร.4!Print_Area</vt:lpstr>
      <vt:lpstr>ปร.5_ครุภัณฑ์!Print_Area</vt:lpstr>
      <vt:lpstr>'ปร.5_งานก่อสร้าง '!Print_Area</vt:lpstr>
      <vt:lpstr>ปร.6!Print_Area</vt:lpstr>
      <vt:lpstr>ปร.4!Print_Titles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Darin Nguanprink</cp:lastModifiedBy>
  <cp:lastPrinted>2021-01-29T03:37:14Z</cp:lastPrinted>
  <dcterms:created xsi:type="dcterms:W3CDTF">2019-11-13T18:57:14Z</dcterms:created>
  <dcterms:modified xsi:type="dcterms:W3CDTF">2021-02-23T04:23:51Z</dcterms:modified>
</cp:coreProperties>
</file>