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ดาริน ง่วนพริ้ง\Darinjob\ปีงปม.2563\ปรับปรุงพท.ชั้น5-6\TOR และเอกสารประกวดราคา พ.ย.62\งานที่เสร็จ\"/>
    </mc:Choice>
  </mc:AlternateContent>
  <xr:revisionPtr revIDLastSave="0" documentId="13_ncr:1_{564C8ECF-9853-41B6-A4BD-E6901F489EA4}" xr6:coauthVersionLast="40" xr6:coauthVersionMax="45" xr10:uidLastSave="{00000000-0000-0000-0000-000000000000}"/>
  <bookViews>
    <workbookView xWindow="-114" yWindow="-114" windowWidth="27602" windowHeight="15027" activeTab="3" xr2:uid="{00000000-000D-0000-FFFF-FFFF00000000}"/>
  </bookViews>
  <sheets>
    <sheet name="ปร.6" sheetId="6" r:id="rId1"/>
    <sheet name="ปร.5_งานก่อสร้าง " sheetId="7" r:id="rId2"/>
    <sheet name="ปร.5_คุรุภัณฑ์" sheetId="10" r:id="rId3"/>
    <sheet name="ปร.4" sheetId="8" r:id="rId4"/>
  </sheets>
  <definedNames>
    <definedName name="_xlnm.Print_Area" localSheetId="3">ปร.4!$A$1:$J$277</definedName>
    <definedName name="_xlnm.Print_Area" localSheetId="2">ปร.5_คุรุภัณฑ์!$A$1:$F$31</definedName>
    <definedName name="_xlnm.Print_Area" localSheetId="1">'ปร.5_งานก่อสร้าง '!$A$1:$F$35</definedName>
    <definedName name="_xlnm.Print_Area" localSheetId="0">ปร.6!$A$1:$G$33</definedName>
    <definedName name="_xlnm.Print_Titles" localSheetId="3">ปร.4!$10:$11</definedName>
  </definedNames>
  <calcPr calcId="181029"/>
</workbook>
</file>

<file path=xl/calcChain.xml><?xml version="1.0" encoding="utf-8"?>
<calcChain xmlns="http://schemas.openxmlformats.org/spreadsheetml/2006/main">
  <c r="A110" i="8" l="1"/>
  <c r="A114" i="8" s="1"/>
  <c r="A133" i="8"/>
  <c r="A139" i="8" s="1"/>
  <c r="F156" i="8"/>
  <c r="H156" i="8"/>
  <c r="A157" i="8"/>
  <c r="A165" i="8" s="1"/>
  <c r="A175" i="8" s="1"/>
  <c r="A192" i="8"/>
  <c r="A200" i="8" s="1"/>
  <c r="A209" i="8" s="1"/>
  <c r="A219" i="8"/>
  <c r="A220" i="8" s="1"/>
  <c r="A221" i="8" s="1"/>
  <c r="A222" i="8" s="1"/>
  <c r="A223" i="8" s="1"/>
  <c r="I105" i="8" l="1"/>
  <c r="I156" i="8"/>
  <c r="I82" i="8"/>
  <c r="L82" i="8" s="1"/>
  <c r="I200" i="8"/>
  <c r="I15" i="8"/>
  <c r="L15" i="8" s="1"/>
  <c r="I183" i="8"/>
  <c r="I128" i="8"/>
  <c r="I120" i="8"/>
  <c r="I69" i="8"/>
  <c r="L69" i="8" s="1"/>
  <c r="I114" i="8"/>
  <c r="I102" i="8"/>
  <c r="I209" i="8"/>
  <c r="I175" i="8"/>
  <c r="I110" i="8"/>
  <c r="I139" i="8" l="1"/>
  <c r="I187" i="8"/>
  <c r="I53" i="8"/>
  <c r="L53" i="8" s="1"/>
  <c r="I192" i="8"/>
  <c r="I124" i="8"/>
  <c r="I148" i="8"/>
  <c r="I133" i="8"/>
  <c r="I152" i="8"/>
  <c r="I22" i="8"/>
  <c r="I40" i="8"/>
  <c r="L40" i="8" s="1"/>
  <c r="I98" i="8"/>
  <c r="L98" i="8" s="1"/>
  <c r="I217" i="8"/>
  <c r="I225" i="8" s="1"/>
  <c r="I157" i="8"/>
  <c r="I165" i="8"/>
  <c r="I265" i="8"/>
  <c r="I241" i="8"/>
  <c r="I237" i="8"/>
  <c r="I260" i="8"/>
  <c r="I244" i="8"/>
  <c r="I215" i="8" l="1"/>
  <c r="I92" i="8"/>
  <c r="L22" i="8"/>
  <c r="I142" i="8"/>
  <c r="I253" i="8"/>
  <c r="I230" i="8" l="1"/>
  <c r="I269" i="8" s="1"/>
  <c r="I272" i="8" s="1"/>
  <c r="B13" i="6" l="1"/>
  <c r="B12" i="6"/>
  <c r="C12" i="7" l="1"/>
  <c r="E12" i="7" s="1"/>
  <c r="D12" i="6" s="1"/>
  <c r="A7" i="8"/>
  <c r="A6" i="8"/>
  <c r="A5" i="8"/>
  <c r="A4" i="8"/>
  <c r="A7" i="10"/>
  <c r="A5" i="10"/>
  <c r="A4" i="10"/>
  <c r="A3" i="10"/>
  <c r="A7" i="7"/>
  <c r="A5" i="7"/>
  <c r="A4" i="7"/>
  <c r="A3" i="7"/>
  <c r="C11" i="7" l="1"/>
  <c r="E11" i="7" s="1"/>
  <c r="F11" i="7" s="1"/>
  <c r="D11" i="6" l="1"/>
  <c r="C14" i="7" l="1"/>
  <c r="E14" i="7" s="1"/>
  <c r="D14" i="6" l="1"/>
  <c r="C14" i="10"/>
  <c r="E14" i="10" s="1"/>
  <c r="E23" i="10" l="1"/>
  <c r="B24" i="10" s="1"/>
  <c r="D15" i="6"/>
  <c r="C13" i="7" l="1"/>
  <c r="E13" i="7" s="1"/>
  <c r="E22" i="7" l="1"/>
  <c r="B23" i="7" s="1"/>
  <c r="D13" i="6"/>
  <c r="D22" i="6" s="1"/>
  <c r="B24" i="6" l="1"/>
</calcChain>
</file>

<file path=xl/sharedStrings.xml><?xml version="1.0" encoding="utf-8"?>
<sst xmlns="http://schemas.openxmlformats.org/spreadsheetml/2006/main" count="554" uniqueCount="247">
  <si>
    <t>จำนวน</t>
  </si>
  <si>
    <t>ลำดับที่</t>
  </si>
  <si>
    <t>รายการ</t>
  </si>
  <si>
    <t>หมายเหตุ</t>
  </si>
  <si>
    <t>สรุป</t>
  </si>
  <si>
    <t>รวมค่าก่อสร้างเป็นเงินทั้งสิ้น</t>
  </si>
  <si>
    <t>หน่วย</t>
  </si>
  <si>
    <t>ค่าวัสดุ</t>
  </si>
  <si>
    <t>ค่าแรงงาน</t>
  </si>
  <si>
    <t>ราคาต่อหน่วย</t>
  </si>
  <si>
    <t>จำนวนเงิน</t>
  </si>
  <si>
    <t>อัน</t>
  </si>
  <si>
    <t>ตัว</t>
  </si>
  <si>
    <t>รวม</t>
  </si>
  <si>
    <t xml:space="preserve">แบบ ปร.6 </t>
  </si>
  <si>
    <r>
      <t>เสนอราคาโดย</t>
    </r>
    <r>
      <rPr>
        <sz val="16"/>
        <color theme="1"/>
        <rFont val="TH SarabunPSK"/>
        <family val="2"/>
      </rPr>
      <t>....................................................................................................................................</t>
    </r>
    <r>
      <rPr>
        <b/>
        <sz val="16"/>
        <color theme="1"/>
        <rFont val="TH SarabunPSK"/>
        <family val="2"/>
      </rPr>
      <t xml:space="preserve">           </t>
    </r>
    <r>
      <rPr>
        <sz val="16"/>
        <color theme="1"/>
        <rFont val="TH SarabunPSK"/>
        <family val="2"/>
      </rPr>
      <t xml:space="preserve">               </t>
    </r>
  </si>
  <si>
    <t>หน่วย : บาท</t>
  </si>
  <si>
    <t>รวมค่าก่อสร้าง</t>
  </si>
  <si>
    <t>ค่าใช้จ่ายพิเศษตามข้อกำหนด (ถ้ามี)</t>
  </si>
  <si>
    <t xml:space="preserve">รวมค่าก่อสร้างทั้งโครงการ/งานก่อสร้าง     </t>
  </si>
  <si>
    <t xml:space="preserve">คิดเป็นเงินทั้งสิ้น    </t>
  </si>
  <si>
    <t>ตำแหน่ง.........................................................</t>
  </si>
  <si>
    <t>แบบ ปร.5</t>
  </si>
  <si>
    <t>แบบสรุปราคางานก่อสร้างอาคาร</t>
  </si>
  <si>
    <t>ตามแบบ ปร.4</t>
  </si>
  <si>
    <t>ค่าวัสดุและค่าแรงงาน</t>
  </si>
  <si>
    <t xml:space="preserve"> Factor F</t>
  </si>
  <si>
    <t>ค่าก่อสร้าง</t>
  </si>
  <si>
    <t>เงื่อนไข</t>
  </si>
  <si>
    <t>เงินล่วงหน้าจ่าย                   0.00 %</t>
  </si>
  <si>
    <t>เงินประกันผลงานหัก              0.00 %</t>
  </si>
  <si>
    <t>ดอกเบี้ยเงินกู้                       6.00 %</t>
  </si>
  <si>
    <t>ค่าภาษีมูลค่าเพิ่ม                   7.00 %</t>
  </si>
  <si>
    <t xml:space="preserve">แบบ ปร.4  </t>
  </si>
  <si>
    <t>แบบแสดงรายการ ปริมาณงาน และราคา</t>
  </si>
  <si>
    <t>ค่าวัสดุและแรงงาน</t>
  </si>
  <si>
    <t>หมวดงานสถาปัตยกรรม</t>
  </si>
  <si>
    <t>รวมค่าวัสดุและค่าแรงงานเป็นเงินประมาณ</t>
  </si>
  <si>
    <t xml:space="preserve">สรุปผลการประมาณราคากลาง </t>
  </si>
  <si>
    <r>
      <t xml:space="preserve">ชื่อโครงการ/งานก่อสร้าง       </t>
    </r>
    <r>
      <rPr>
        <sz val="16"/>
        <color theme="1"/>
        <rFont val="TH SarabunPSK"/>
        <family val="2"/>
      </rPr>
      <t>ปรับปรุงพื้นที่สำนักงาน ชั้น ๕-๖</t>
    </r>
  </si>
  <si>
    <r>
      <t xml:space="preserve">สถานที่ก่อสร้าง      </t>
    </r>
    <r>
      <rPr>
        <sz val="16"/>
        <color theme="1"/>
        <rFont val="TH SarabunPSK"/>
        <family val="2"/>
      </rPr>
      <t xml:space="preserve"> อาคารเอไอเอ แคปปิตอล เซ็นเตอร์ ชั้น ๕ - ๖ ถนนรัชดาภิเษก เขตดินแดง กรุงเทพฯ</t>
    </r>
  </si>
  <si>
    <r>
      <t xml:space="preserve">หน่วยงานเจ้าของโครงการ/งานก่อสร้าง   </t>
    </r>
    <r>
      <rPr>
        <sz val="16"/>
        <color theme="1"/>
        <rFont val="TH SarabunPSK"/>
        <family val="2"/>
      </rPr>
      <t>สํานักงานกองทุนเงินให้กู้ยืมเพื่อการศึกษา</t>
    </r>
  </si>
  <si>
    <t>ปรับปรุงพื้นที่สำนักงาน ชั้น ๕-๖</t>
  </si>
  <si>
    <t>หมวดงานครุภัณฑ์จัดจ้างหรือสั่งทํา / งานตกแต่งภาย</t>
  </si>
  <si>
    <t>1.XXX</t>
  </si>
  <si>
    <t>หมวดงานสถาปัตยกรรมภายใน</t>
  </si>
  <si>
    <t>ผนังโครงเคร่าโลหะชุบสังกะสี กรุผนังยิบซั่มบอร์ด หนา 12 มม. สูงชนฝ้าเพดานเดิม</t>
  </si>
  <si>
    <t>ผนังโครงเคร่าโลหะชุบสังกะสี ภายในกรุฉนวนกันเสียง (NRC 0.80) ปิดแผ่นยิบซั่มบอร์ด หนา 12 มม.ทั้งสองด้าน ฉาบเรียบ สูงชนท้องพื้น</t>
  </si>
  <si>
    <t>ผนังกระจกเทมเปอร์ หนา 12 มม. กรอบอลูมิเนียม ขนาด 25x100 พ่นอบสีพิเศษ</t>
  </si>
  <si>
    <t>บัวอลูมิเนียม BA-1</t>
  </si>
  <si>
    <t>WALL FINISHING</t>
  </si>
  <si>
    <t>WALL STRUCTURE</t>
  </si>
  <si>
    <t>ผนังกรุวอลเปเปอร์ Bolta BVD-304</t>
  </si>
  <si>
    <t>ผนังทาสี SuperShield Duraclean D100</t>
  </si>
  <si>
    <t>BASE BOARD</t>
  </si>
  <si>
    <t>DOOR</t>
  </si>
  <si>
    <t>ID-01 ขนาด 950x2800 มม. ประตูบานเปิดเดี่ยว ทำจากโครงไม้กรุไม้อัด ปิดพลาสติกลามิเนต ความหนารวม 3.5 ซม. เซาะร่อง 5มม.ทำสีเทียบพลาสติกลามิเทต/ กรอบ วงกบอลูมิเนียม ขนาด 25x100 มม.</t>
  </si>
  <si>
    <t>ID-02' ขนาด 950x2800 มม. ประตูบานเปิดเดี่ยว โช๊คอัพฝังสันบาน ทำจากโครงไม้กรุไม้อัดและมีอุปกรณ์กันเสียงโดยรอบ ปิดพลาสติกลามิเนต ความหนารวม 4.5 ซม. เซาะร่อง 5มม.ทำสีเทียบพลาสติกลามิเทต/ กรอบ วงกบอลูมิเนียม ขนาด 25x100 มม.</t>
  </si>
  <si>
    <t>ID-03 ขนาด 950x2800 มม. ประตูบานเปิดเดี่ยว โช๊คอัพฝังสันบาน ทำจากโครงไม้กรุไม้อัดและมีอุปกรณ์กันเสียงโดยรอบ ปิดพลาสติกลามิเนต ความหนารวม 3.5 ซม. เซาะร่อง 5มม.ทำสีเทียบพลาสติกลามิเทต ติดกระจกใส หนา 6 มม. พร้อมเกล็ดไม้สีเทียบพลาสติก/ กรอบ วงกบอลูมิเนียม ขนาด 25x100 มม.</t>
  </si>
  <si>
    <t>ห้องไกล่เกลี่ย</t>
  </si>
  <si>
    <t>ชั้น 5</t>
  </si>
  <si>
    <t>ตร.ม</t>
  </si>
  <si>
    <t>บาน</t>
  </si>
  <si>
    <t>ม</t>
  </si>
  <si>
    <t>ห้องประชุม5C</t>
  </si>
  <si>
    <t>ชั้น 6</t>
  </si>
  <si>
    <t>ห้อง ผอ. ฝ่าย</t>
  </si>
  <si>
    <t>ห้อง เก็บของ</t>
  </si>
  <si>
    <t>งานริ้อถอนโยกย้าย พื้น, ผนัง, ประตู, เฟอร์นิเจอร์และอื่นๆ ที่ไม่กำหนดในแบบ เอาจากหน้างานไปเก็บหรือไปทิ้ง</t>
  </si>
  <si>
    <t>ใช้ของเดิม</t>
  </si>
  <si>
    <t>หมวดงานระบบประกอบอาคาร
"งานระบบไฟฟ้า"</t>
  </si>
  <si>
    <t>รวมราคาหมวดงานสถาปัตยกรรม</t>
  </si>
  <si>
    <t>LP5 3P 125AT 250AF 42 CKT 25KA</t>
  </si>
  <si>
    <t>SET</t>
  </si>
  <si>
    <t>EA</t>
  </si>
  <si>
    <t>M</t>
  </si>
  <si>
    <t>UPVC 50x50 mm</t>
  </si>
  <si>
    <t>Accessories</t>
  </si>
  <si>
    <t>Lot</t>
  </si>
  <si>
    <t>-THW 16 SQ.MM</t>
  </si>
  <si>
    <t>-THW 50 SQ.MM</t>
  </si>
  <si>
    <t>Set</t>
  </si>
  <si>
    <t>หมวดงานระบบประกอบอาคาร
"งานระบบคอมพิวเตอร์สื่อสาร"</t>
  </si>
  <si>
    <t>หมวดงานระบบประกอบอาคาร"งานระบบไฟฟ้า"</t>
  </si>
  <si>
    <t>1. งานเตรียมการทั่วไป</t>
  </si>
  <si>
    <t>งานวัสดุปกคลุมพื้นที่ปรับปรุง + ป้องกันฝุ่น+ส่วนกลาง</t>
  </si>
  <si>
    <t>1.2.1</t>
  </si>
  <si>
    <t>1.2.2</t>
  </si>
  <si>
    <t>1.2.3</t>
  </si>
  <si>
    <t>1.2.4</t>
  </si>
  <si>
    <t>1.2.5</t>
  </si>
  <si>
    <t>สวิทช์และเต้ารับไฟฟ้า (Switch &amp; Outlet)</t>
  </si>
  <si>
    <t>สายไฟฟ้า (Cable &amp; Wiring, IE01(THW),750V 70C</t>
  </si>
  <si>
    <t>ตู้ไฟฟ้าและอุปกรณ์ (Main Equipment)</t>
  </si>
  <si>
    <t>ท่อร้อยสาย Conduit &amp; Wireway</t>
  </si>
  <si>
    <t>อุปกรณ์ (Main Equipment)</t>
  </si>
  <si>
    <t>ตู้ Rack</t>
  </si>
  <si>
    <t>ตู้</t>
  </si>
  <si>
    <t>ตู้ Rack 42 U</t>
  </si>
  <si>
    <t>AC Power Distribution 12 Universal Outlet w/Cable 1.8. &amp; Surge Protection</t>
  </si>
  <si>
    <t xml:space="preserve">พัดลมชุด 2 ตัว </t>
  </si>
  <si>
    <t>ชุด</t>
  </si>
  <si>
    <t>Switch Cisco</t>
  </si>
  <si>
    <t>ราง UPVC 50x50mm</t>
  </si>
  <si>
    <t>ACCESSORIES</t>
  </si>
  <si>
    <t>UTP CAT6</t>
  </si>
  <si>
    <t>2.1.1</t>
  </si>
  <si>
    <t>2.1.2</t>
  </si>
  <si>
    <t>Rack &amp; Race way</t>
  </si>
  <si>
    <t>Data &amp; cabling and Accessories</t>
  </si>
  <si>
    <t>Commissioning &amp; Testing</t>
  </si>
  <si>
    <t>ค่าดำเนินการทำงานกลางคืน</t>
  </si>
  <si>
    <t>2.1.3</t>
  </si>
  <si>
    <t>3.1.1</t>
  </si>
  <si>
    <t>3.1.2</t>
  </si>
  <si>
    <t>3.1.3</t>
  </si>
  <si>
    <t>โต๊ะทำงาน กว้าง 100 ลึก 70 สูง 74 ซม. มีตู้ลิ้นชัก 3 ชั้น ยึดติดกับโต๊ะทางด้านขวา สีเทาอ่อนทั้งตัว - ไม้ PB ปิดผิวเมลามีนทั้งตัว (P107-3R)/(PY/PY)</t>
  </si>
  <si>
    <t>รวมราคาหมวดงานครุภัณฑ์จัดจ้างหรือสั่งทํา</t>
  </si>
  <si>
    <t>หมวดงานครุภัณฑ์จัดจ้างหรือสั่งทํา</t>
  </si>
  <si>
    <t>หมวดงานระบบประกอบอาคาร"งานระบบคอมพิวเตอร์สื่อสาร"</t>
  </si>
  <si>
    <r>
      <rPr>
        <b/>
        <sz val="16"/>
        <color theme="1"/>
        <rFont val="TH SarabunPSK"/>
        <family val="2"/>
      </rPr>
      <t>เมื่อวันที่</t>
    </r>
    <r>
      <rPr>
        <sz val="16"/>
        <color theme="1"/>
        <rFont val="TH SarabunPSK"/>
        <family val="2"/>
      </rPr>
      <t>......................................................</t>
    </r>
  </si>
  <si>
    <t>เต้ารับคอมพิวเตอร์ สำหรับโต๊ะทำงานที่เพิ่มตามแบบ</t>
  </si>
  <si>
    <t>เต้ารับคู่แบบมีกราวน์พร้อมหน้ากาก สำหรับโต๊ะทำงานที่เพิ่มตามแบบ</t>
  </si>
  <si>
    <t>เต้ารับคู่แบบมีกราวน์พร้อมหน้ากาก สำหรับโต๊ะทำงาน (ใช้ของเดิม)</t>
  </si>
  <si>
    <t>เต้ารับคอมพิวเตอร์ สำหรับโต๊ะทำงาน (ใช้ของเดิม)</t>
  </si>
  <si>
    <t>-1P 20AT10 KA</t>
  </si>
  <si>
    <t>-1P 20AT10 KA (ใช้ของเดิม)</t>
  </si>
  <si>
    <t>หมวดค่าดำเนินการและประสานงานฝ่ายอาคาร</t>
  </si>
  <si>
    <t>ค่าประกันภัยการตกแต่งพื้นที่ (กรณีพื้นที่&gt;2,000ตร.ม.)</t>
  </si>
  <si>
    <t>เงินมัดจำประกันความเสียหาย (กรณีพื้นที่&gt;1,000ตร.ม.)</t>
  </si>
  <si>
    <t>เดือน</t>
  </si>
  <si>
    <t>ค่าไฟฟ้า</t>
  </si>
  <si>
    <t>ค่าประปา</t>
  </si>
  <si>
    <t>ค่าโอทีฝ่ายอาคาร</t>
  </si>
  <si>
    <t>รวมราคาหมวดค่าดำเนินการและประสานงานฝ่ายอาคาร</t>
  </si>
  <si>
    <t>5.1.</t>
  </si>
  <si>
    <t>5.1.1</t>
  </si>
  <si>
    <t>5.1.2</t>
  </si>
  <si>
    <t>5.1.3</t>
  </si>
  <si>
    <t>ค่าบริการต่างๆในการตกแต่งหรือปรับปรุงพื้นที่ จ่ายให้ส่วนกลาง</t>
  </si>
  <si>
    <t xml:space="preserve">ห้องผอ.ชั้น 6 </t>
  </si>
  <si>
    <t xml:space="preserve">โต๊ะขนาด กว้าง 180 ลึก 80 สูง 74 ซม. แผ่นท๊อปไม้ PB/E2 หนา 28 มม. ปิดผิวเมลานีน (LPL) เจาะรูกลมร้อยสายไฟ ด้านมุมขวา มีรีเทิร์นต่อทางด้านขวา กว้าง 100 ลึก 50 สูง 74 ซม. แผ่นกันโป๊ะ และ ขาโต๊ะเป็นเหล็กพ่นสี อบความร้อน ร้อยสายไฟได้ </t>
  </si>
  <si>
    <t>ตู้โมบายล์ลิ้นชัก 3 ชั้น ขนาด W401 X D592 X H650 MM" ไม้ PB / E2 หนา 19 มม. แผ่นท๊อปและหน้าบานลิ้นชักมีถาดใส่ดินสอ ลิ้นชักล่างใส่แฟ้มแขวนได้ / มีลูกล้อ+มือจับแท่งสีเงิน+กุญแจล๊อค</t>
  </si>
  <si>
    <t>5.2.1</t>
  </si>
  <si>
    <t>5.2.2</t>
  </si>
  <si>
    <t>5.2.3</t>
  </si>
  <si>
    <t>FLOOR FINISHING</t>
  </si>
  <si>
    <t>รื้อกระเบื้องยางเดิม</t>
  </si>
  <si>
    <t>ปูพื้นกระเบื้องยางใหม่ภายในห้อง โดยมีสีและลายให้คล้ายคลึงหรือเทียบเท่าของเดิม</t>
  </si>
  <si>
    <t>SIGNAGE</t>
  </si>
  <si>
    <t>ป้ายชื่อห้อง</t>
  </si>
  <si>
    <t>ห้องไกล่เกลี่ย ชั้น5</t>
  </si>
  <si>
    <t xml:space="preserve">เก้าอี้พักคอย หน้าห้องไกล่เกลี่ย แถวยาว แบบ 4 ที่นั่ง จำนวน 10 ชุด = 40 ที่นั่ง
ขนาดไม่น้อยกว่า 235x60x78 เซนติเมตร เฟรมที่นั่งผลิตจากเหล็ก ขอบโครเมียม </t>
  </si>
  <si>
    <t>ห้องประชุม 5 C</t>
  </si>
  <si>
    <t>งานจัดหาและติดตั้งWhite Board พร้อมที่วางปากกา ขนาด 1 เมตร x 1.50 เมตร</t>
  </si>
  <si>
    <t>ห้องประชุม 5 D</t>
  </si>
  <si>
    <t>5.3.1</t>
  </si>
  <si>
    <t>5.3.2</t>
  </si>
  <si>
    <t>5.4.1</t>
  </si>
  <si>
    <t>5.4.2</t>
  </si>
  <si>
    <t>5.5.1</t>
  </si>
  <si>
    <t>5.5.2</t>
  </si>
  <si>
    <t>5.5.3</t>
  </si>
  <si>
    <t>งานรื้อถอนสายไฟเดิม</t>
  </si>
  <si>
    <t>งานรื้อถอนสายLandเดิม</t>
  </si>
  <si>
    <t>WIRE WAY 100x100 mm x1.2mm thk</t>
  </si>
  <si>
    <t>WIRE WAY 150x100 mm x1.2mm thk</t>
  </si>
  <si>
    <t>-THW 4 SQ.MM (for L + N)</t>
  </si>
  <si>
    <t>-THW 2.5 SQ.MM (for G)</t>
  </si>
  <si>
    <t>WIRE WAY 200x100 mm x1.2mm thk</t>
  </si>
  <si>
    <t>WIRE WAY 150x100 mmx1.2mm thk</t>
  </si>
  <si>
    <t>WARE WAY 100x100 mmx1.2mm thk</t>
  </si>
  <si>
    <t>ชิ้น</t>
  </si>
  <si>
    <t>Cable management</t>
  </si>
  <si>
    <t>Patch cord 1.20m</t>
  </si>
  <si>
    <t>เส้น</t>
  </si>
  <si>
    <t>Patch cord 3m</t>
  </si>
  <si>
    <t>Accessories for network cabling</t>
  </si>
  <si>
    <t>Operation for network cabling system</t>
  </si>
  <si>
    <t>UTP Terminating with modular jack end to end</t>
  </si>
  <si>
    <t>Network cabling system commissioning</t>
  </si>
  <si>
    <t>ทดสอบระบบสาย Network พร้อมออกรายงาน (Network certificate)</t>
  </si>
  <si>
    <t>งาน</t>
  </si>
  <si>
    <t>จุด</t>
  </si>
  <si>
    <t xml:space="preserve">24 Port CAT6 Patch Panel With fixing and labeling </t>
  </si>
  <si>
    <t>เก้าอี้พนักพิงกลางเบาะและพนักพิงหุ้มผ้า ปรับขึ้นลงได้ ขา 5 แฉก ลูกล้อพลาสติกสีดำ ขนาดเก้าอี้ 57X62.5X86-96 ซม.</t>
  </si>
  <si>
    <t>ห้องประชุม5D</t>
  </si>
  <si>
    <t>งานติดตั้งจอโปรเจคเตอร์+ Ceiling support</t>
  </si>
  <si>
    <t>Partition สูง 120 x กว้าง 100 x หนา 5 ซม. แผงทึบ โครงสร้างเหล็ก แผ่นไทร์เหล็กหุ้มผ้าทั้งสองด้าน</t>
  </si>
  <si>
    <t xml:space="preserve">เก้าอี้พนักพิงสูง เบาะและพนักพิงหุ้มหนังเทียม ปรับขึ้นลงได้ ขา 5 แฉก ลูกล้อพลาสติกสีดำ ขนาดเก้าอี้ 57x70x108-117 ซม. </t>
  </si>
  <si>
    <t>โต๊ะประชุม ขนาด W.482 x D.160 x H.74 ซม.แผ่นท๊อปทรงโค้งข้าง แผ่นท๊อปไม้ PB หนา25 มม. E2 ปิดผิวขอบ PVC EDGE แบ่งท๊อป เจาะ Flipper ฝาไม้ขนแปรงดำ ขาและคานโต๊ะ เหล็กกล่องพ่นสีอบความร้อน ขากลางเปิดร้อยสายไฟได้ (ไม่รวมอุปกรณ์ไฟฟ้า)</t>
  </si>
  <si>
    <t>5.6.1</t>
  </si>
  <si>
    <t>5.6.2</t>
  </si>
  <si>
    <t xml:space="preserve">จัดทำพร้อมติดตั้ง กระดานดำและที่วางชอล์ก ขนาดประมาณ 0.80 เมตร x 1 เมตร จำนวน 5 แผ่นต่อกัน  ชั้น 6  หน้าห้องรับประทานอาหาร </t>
  </si>
  <si>
    <t>งานเตรียมการทั่วไป</t>
  </si>
  <si>
    <t>2ก</t>
  </si>
  <si>
    <t>2ข</t>
  </si>
  <si>
    <t>รวมราคาหมวดงานระบบประกอบอาคาร
"งานระบบไฟฟ้า ชั้น5 &amp; 6"</t>
  </si>
  <si>
    <t>งานระบบคอมพิวเตอร์สื่อสารชั้น 6</t>
  </si>
  <si>
    <t>3ก</t>
  </si>
  <si>
    <t>รวมราคาหมวดงานระบบประกอบอาคาร
"งานระบบคอมพิวเตอร์สื่อสาร ชั้น5-6"</t>
  </si>
  <si>
    <t>งานระบบคอมพิวเตอร์สื่อสารชั้น 5</t>
  </si>
  <si>
    <t>งานระบบไฟฟ้าประกอบอาคาร ชั้น 6</t>
  </si>
  <si>
    <t>งานระบบไฟฟ้าประกอบอาคาร ชั้น 5</t>
  </si>
  <si>
    <t xml:space="preserve">พื้นที่ปฏิบัติงานชั้น 6 </t>
  </si>
  <si>
    <t>หมวดงานครุภัณฑ์ สำหรับ ชั้น 5</t>
  </si>
  <si>
    <t>5ก</t>
  </si>
  <si>
    <t>5.4.3</t>
  </si>
  <si>
    <t>5.4.4</t>
  </si>
  <si>
    <t>5.4.5</t>
  </si>
  <si>
    <t>หมวดงานครุภัณฑ์ สำหรับ ชั้น 6</t>
  </si>
  <si>
    <t>5ข</t>
  </si>
  <si>
    <t>5.6.3</t>
  </si>
  <si>
    <t>5.6.4</t>
  </si>
  <si>
    <t>5.7.1</t>
  </si>
  <si>
    <t>5.7.2</t>
  </si>
  <si>
    <t>หมวดงานครุภัณฑ์ สำหรับ โต๊ะทำงานชั้น 5</t>
  </si>
  <si>
    <t>ลงชื่อ................................................................ผู้เสนอราคา</t>
  </si>
  <si>
    <t xml:space="preserve"> (......................................................)</t>
  </si>
  <si>
    <t>หมวดงานครุภัณฑ์ สำหรับ โต๊ะทำงานชั้น 6</t>
  </si>
  <si>
    <t xml:space="preserve">Switch Cisco </t>
  </si>
  <si>
    <t>เดินสายไฟสำรองจาก UPS เดิม</t>
  </si>
  <si>
    <t>จอโปรเจคเตอร์จัดหาโดย กยศ</t>
  </si>
  <si>
    <t>Partition สูง 120 x กว้าง 50 x หนา 5 ซม. แผงทึบ โครงสร้างเหล็ก แผ่นไทร์เหล็กหุ้มผ้าทั้งสองด้าน</t>
  </si>
  <si>
    <t>Partition สูง 120 x กว้าง 70 x หนา 5 ซม. แผงทึบ โครงสร้างเหล็ก แผ่นไทร์เหล็กหุ้มผ้าทั้งสองด้าน</t>
  </si>
  <si>
    <t>Partition สูง 120 x กว้าง 120 x หนา 5 ซม. แผงทึบ โครงสร้างเหล็ก แผ่นไทร์เหล็กหุ้มผ้าทั้งสองด้าน</t>
  </si>
  <si>
    <t>5.5.4</t>
  </si>
  <si>
    <t>5.5.5</t>
  </si>
  <si>
    <t>5.5.6</t>
  </si>
  <si>
    <t>5.1.4</t>
  </si>
  <si>
    <t>5.1.5</t>
  </si>
  <si>
    <t>5.1.6</t>
  </si>
  <si>
    <t>เก้าอี้ประธานพนักพิงสูง มีท้าวแขน และล้อเลื่อน หุ้มหนังเทียม ปรับขึ้นลงได้ ขา 5 แฉก ลูกล้อพลาสติกสีดำ ขนาดเก้าอี้ 57x70x108-117ซม.</t>
  </si>
  <si>
    <t>เก้าอี้ประชุมมีพนักพิง มีท้าวแขนและล้อเลื่อน หุ้มหนังเทียม ปรับขึ้นลงได้ ขา 5 แฉก ลูกล้อพลาสติกสีดำ ขนาดเก้าอี้ 57x62.5x86-96ซม.</t>
  </si>
  <si>
    <t>งานจัดหาและติดตั้งWhite Board พร้อมที่วางปากกา ขนาด 1 เมตร x 2.00 เมตร</t>
  </si>
  <si>
    <t>จัดทำพร้อมติดตั้ง บอร์ดกระจก ขนาดประมาณ 1.20 เมตร x 1.00  เมตร จำนวน 2 แผ่นต่อกัน ชั้น 6 โซนผู้บริหาร</t>
  </si>
  <si>
    <t>3ข</t>
  </si>
  <si>
    <t>ค่าดำเนินการจัดหาโต๊ะทำงานชั่วคราว40ชุดและจัดย้ายโต๊ะทำงาน</t>
  </si>
  <si>
    <r>
      <t xml:space="preserve">กลุ่มงาน/งาน                    </t>
    </r>
    <r>
      <rPr>
        <sz val="16"/>
        <color theme="1"/>
        <rFont val="TH SarabunPSK"/>
        <family val="2"/>
      </rPr>
      <t>กองทุนเงินให้กู้ยืมเพื่อการศึกษา (กยศ)</t>
    </r>
  </si>
  <si>
    <r>
      <t>เสนอราคาโดย</t>
    </r>
    <r>
      <rPr>
        <sz val="16"/>
        <color theme="1"/>
        <rFont val="TH SarabunIT๙"/>
        <family val="2"/>
      </rPr>
      <t>....................................................................................................................................</t>
    </r>
    <r>
      <rPr>
        <b/>
        <sz val="16"/>
        <color theme="1"/>
        <rFont val="TH SarabunIT๙"/>
        <family val="2"/>
      </rPr>
      <t xml:space="preserve">      </t>
    </r>
    <r>
      <rPr>
        <sz val="16"/>
        <color theme="1"/>
        <rFont val="TH SarabunIT๙"/>
        <family val="2"/>
      </rPr>
      <t xml:space="preserve">              </t>
    </r>
  </si>
  <si>
    <r>
      <rPr>
        <b/>
        <sz val="16"/>
        <color theme="1"/>
        <rFont val="TH SarabunIT๙"/>
        <family val="2"/>
      </rPr>
      <t>เมื่อวันที่</t>
    </r>
    <r>
      <rPr>
        <sz val="16"/>
        <color theme="1"/>
        <rFont val="TH SarabunIT๙"/>
        <family val="2"/>
      </rPr>
      <t>............................................</t>
    </r>
  </si>
  <si>
    <t>จำนวน    แผ่น</t>
  </si>
  <si>
    <t>จำนวน   แผ่น</t>
  </si>
  <si>
    <t>แบบสรุปครุภัณฑ์</t>
  </si>
  <si>
    <r>
      <t>เสนอราคาโดย</t>
    </r>
    <r>
      <rPr>
        <sz val="16"/>
        <color theme="1"/>
        <rFont val="TH SarabunIT๙"/>
        <family val="2"/>
      </rPr>
      <t>....................................................................................................................................</t>
    </r>
  </si>
  <si>
    <r>
      <t xml:space="preserve">เมื่อวันที่ </t>
    </r>
    <r>
      <rPr>
        <sz val="16"/>
        <color theme="1"/>
        <rFont val="TH SarabunIT๙"/>
        <family val="2"/>
      </rPr>
      <t>.................................................................</t>
    </r>
  </si>
  <si>
    <t>(แผ่นที่.... /.....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</si>
</sst>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.00_);[Red]\(\-#,##0.00\);\-"/>
    <numFmt numFmtId="190" formatCode="_(* #,##0.0_);_(* \(#,##0.0\);_(* &quot;-&quot;??_);_(@_)"/>
    <numFmt numFmtId="191" formatCode="0.0000%"/>
  </numFmts>
  <fonts count="17" x14ac:knownFonts="1">
    <font>
      <sz val="10"/>
      <color rgb="FF000000"/>
      <name val="Times New Roman"/>
      <charset val="204"/>
    </font>
    <font>
      <sz val="14"/>
      <name val="Cordia New"/>
      <family val="2"/>
    </font>
    <font>
      <sz val="14"/>
      <name val="CordiaUPC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0"/>
      <color rgb="FF000000"/>
      <name val="Times New Roman"/>
      <family val="1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 applyFill="1" applyBorder="1" applyAlignment="1">
      <alignment horizontal="left" vertical="top"/>
    </xf>
    <xf numFmtId="0" fontId="6" fillId="0" borderId="0" xfId="9" applyFont="1"/>
    <xf numFmtId="0" fontId="5" fillId="0" borderId="0" xfId="9" applyFont="1"/>
    <xf numFmtId="0" fontId="8" fillId="0" borderId="0" xfId="9" applyFont="1"/>
    <xf numFmtId="0" fontId="5" fillId="0" borderId="21" xfId="9" applyFont="1" applyBorder="1" applyAlignment="1">
      <alignment horizontal="center" vertical="center" wrapText="1"/>
    </xf>
    <xf numFmtId="0" fontId="6" fillId="0" borderId="0" xfId="9" applyFont="1" applyAlignment="1">
      <alignment vertical="center" wrapText="1"/>
    </xf>
    <xf numFmtId="0" fontId="8" fillId="0" borderId="23" xfId="9" applyFont="1" applyBorder="1" applyAlignment="1">
      <alignment horizontal="center"/>
    </xf>
    <xf numFmtId="0" fontId="8" fillId="0" borderId="28" xfId="9" applyFont="1" applyBorder="1" applyAlignment="1">
      <alignment horizontal="center"/>
    </xf>
    <xf numFmtId="0" fontId="8" fillId="0" borderId="30" xfId="9" applyFont="1" applyBorder="1"/>
    <xf numFmtId="0" fontId="5" fillId="0" borderId="4" xfId="9" applyFont="1" applyBorder="1"/>
    <xf numFmtId="0" fontId="8" fillId="0" borderId="42" xfId="9" applyFont="1" applyBorder="1"/>
    <xf numFmtId="0" fontId="8" fillId="0" borderId="11" xfId="9" applyFont="1" applyBorder="1"/>
    <xf numFmtId="0" fontId="8" fillId="0" borderId="12" xfId="9" applyFont="1" applyBorder="1"/>
    <xf numFmtId="0" fontId="8" fillId="0" borderId="43" xfId="9" applyFont="1" applyBorder="1"/>
    <xf numFmtId="0" fontId="8" fillId="0" borderId="0" xfId="9" applyFont="1" applyAlignment="1">
      <alignment horizontal="right"/>
    </xf>
    <xf numFmtId="0" fontId="8" fillId="0" borderId="0" xfId="9" applyFont="1" applyAlignment="1">
      <alignment horizontal="left"/>
    </xf>
    <xf numFmtId="0" fontId="8" fillId="0" borderId="0" xfId="9" applyFont="1" applyAlignment="1">
      <alignment horizontal="center"/>
    </xf>
    <xf numFmtId="188" fontId="6" fillId="0" borderId="0" xfId="9" applyNumberFormat="1" applyFont="1"/>
    <xf numFmtId="187" fontId="6" fillId="0" borderId="0" xfId="11" applyFont="1"/>
    <xf numFmtId="187" fontId="6" fillId="0" borderId="0" xfId="9" applyNumberFormat="1" applyFont="1"/>
    <xf numFmtId="0" fontId="8" fillId="0" borderId="15" xfId="9" applyFont="1" applyBorder="1" applyAlignment="1">
      <alignment horizontal="center"/>
    </xf>
    <xf numFmtId="0" fontId="8" fillId="0" borderId="16" xfId="9" applyFont="1" applyBorder="1" applyAlignment="1">
      <alignment horizontal="center"/>
    </xf>
    <xf numFmtId="188" fontId="8" fillId="0" borderId="9" xfId="10" applyNumberFormat="1" applyFont="1" applyBorder="1" applyAlignment="1">
      <alignment horizontal="center"/>
    </xf>
    <xf numFmtId="188" fontId="8" fillId="0" borderId="16" xfId="10" applyNumberFormat="1" applyFont="1" applyBorder="1" applyAlignment="1">
      <alignment horizontal="center"/>
    </xf>
    <xf numFmtId="0" fontId="8" fillId="0" borderId="9" xfId="9" applyFont="1" applyBorder="1" applyAlignment="1">
      <alignment horizontal="center"/>
    </xf>
    <xf numFmtId="0" fontId="8" fillId="0" borderId="29" xfId="9" applyFont="1" applyBorder="1" applyAlignment="1">
      <alignment horizontal="center"/>
    </xf>
    <xf numFmtId="0" fontId="8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0" fontId="5" fillId="0" borderId="0" xfId="9" applyFont="1" applyAlignment="1">
      <alignment horizontal="right"/>
    </xf>
    <xf numFmtId="0" fontId="7" fillId="0" borderId="0" xfId="9" applyFont="1" applyAlignment="1">
      <alignment horizontal="center"/>
    </xf>
    <xf numFmtId="0" fontId="5" fillId="0" borderId="17" xfId="9" applyFont="1" applyBorder="1" applyAlignment="1">
      <alignment horizontal="center" vertical="center" wrapText="1"/>
    </xf>
    <xf numFmtId="0" fontId="5" fillId="0" borderId="19" xfId="9" applyFont="1" applyBorder="1" applyAlignment="1">
      <alignment horizontal="center" vertical="center" wrapText="1"/>
    </xf>
    <xf numFmtId="0" fontId="5" fillId="0" borderId="18" xfId="9" applyFont="1" applyBorder="1" applyAlignment="1">
      <alignment horizontal="center" vertical="center" wrapText="1"/>
    </xf>
    <xf numFmtId="0" fontId="5" fillId="0" borderId="22" xfId="9" applyFont="1" applyBorder="1" applyAlignment="1">
      <alignment horizontal="center" vertical="center" wrapText="1"/>
    </xf>
    <xf numFmtId="0" fontId="8" fillId="0" borderId="24" xfId="9" applyFont="1" applyBorder="1" applyAlignment="1">
      <alignment horizontal="left"/>
    </xf>
    <xf numFmtId="0" fontId="8" fillId="0" borderId="25" xfId="9" applyFont="1" applyBorder="1" applyAlignment="1">
      <alignment horizontal="left"/>
    </xf>
    <xf numFmtId="188" fontId="8" fillId="0" borderId="26" xfId="10" applyNumberFormat="1" applyFont="1" applyBorder="1" applyAlignment="1">
      <alignment horizontal="center"/>
    </xf>
    <xf numFmtId="188" fontId="8" fillId="0" borderId="25" xfId="10" applyNumberFormat="1" applyFont="1" applyBorder="1" applyAlignment="1">
      <alignment horizontal="center"/>
    </xf>
    <xf numFmtId="0" fontId="8" fillId="0" borderId="26" xfId="9" applyFont="1" applyBorder="1" applyAlignment="1">
      <alignment horizontal="center"/>
    </xf>
    <xf numFmtId="0" fontId="8" fillId="0" borderId="27" xfId="9" applyFont="1" applyBorder="1" applyAlignment="1">
      <alignment horizontal="center"/>
    </xf>
    <xf numFmtId="0" fontId="5" fillId="0" borderId="31" xfId="9" applyFont="1" applyBorder="1" applyAlignment="1">
      <alignment horizontal="center"/>
    </xf>
    <xf numFmtId="0" fontId="5" fillId="0" borderId="32" xfId="9" applyFont="1" applyBorder="1" applyAlignment="1">
      <alignment horizontal="center"/>
    </xf>
    <xf numFmtId="188" fontId="9" fillId="0" borderId="4" xfId="10" applyNumberFormat="1" applyFont="1" applyBorder="1" applyAlignment="1">
      <alignment horizontal="center"/>
    </xf>
    <xf numFmtId="188" fontId="9" fillId="0" borderId="33" xfId="10" applyNumberFormat="1" applyFont="1" applyBorder="1" applyAlignment="1">
      <alignment horizontal="center"/>
    </xf>
    <xf numFmtId="0" fontId="8" fillId="0" borderId="34" xfId="9" applyFont="1" applyBorder="1" applyAlignment="1">
      <alignment horizontal="center"/>
    </xf>
    <xf numFmtId="0" fontId="8" fillId="0" borderId="35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5" fillId="0" borderId="36" xfId="9" applyFont="1" applyBorder="1" applyAlignment="1">
      <alignment horizontal="center" vertical="center"/>
    </xf>
    <xf numFmtId="0" fontId="5" fillId="0" borderId="38" xfId="9" applyFont="1" applyBorder="1" applyAlignment="1">
      <alignment horizontal="center" vertical="center"/>
    </xf>
    <xf numFmtId="0" fontId="5" fillId="0" borderId="30" xfId="9" applyFont="1" applyBorder="1" applyAlignment="1">
      <alignment horizontal="center" vertical="center"/>
    </xf>
    <xf numFmtId="0" fontId="5" fillId="0" borderId="2" xfId="9" applyFont="1" applyBorder="1" applyAlignment="1">
      <alignment horizontal="right"/>
    </xf>
    <xf numFmtId="0" fontId="5" fillId="0" borderId="37" xfId="9" applyFont="1" applyBorder="1" applyAlignment="1">
      <alignment horizontal="right"/>
    </xf>
    <xf numFmtId="188" fontId="8" fillId="0" borderId="24" xfId="10" applyNumberFormat="1" applyFont="1" applyBorder="1" applyAlignment="1">
      <alignment horizontal="center"/>
    </xf>
    <xf numFmtId="187" fontId="8" fillId="0" borderId="24" xfId="11" applyFont="1" applyBorder="1" applyAlignment="1">
      <alignment horizontal="center"/>
    </xf>
    <xf numFmtId="187" fontId="8" fillId="0" borderId="27" xfId="11" applyFont="1" applyBorder="1" applyAlignment="1">
      <alignment horizontal="center"/>
    </xf>
    <xf numFmtId="0" fontId="5" fillId="0" borderId="4" xfId="9" applyFont="1" applyBorder="1" applyAlignment="1">
      <alignment horizontal="right"/>
    </xf>
    <xf numFmtId="0" fontId="5" fillId="0" borderId="33" xfId="9" applyFont="1" applyBorder="1" applyAlignment="1">
      <alignment horizontal="right"/>
    </xf>
    <xf numFmtId="188" fontId="5" fillId="0" borderId="39" xfId="10" applyNumberFormat="1" applyFont="1" applyBorder="1" applyAlignment="1">
      <alignment horizontal="center"/>
    </xf>
    <xf numFmtId="188" fontId="5" fillId="0" borderId="40" xfId="10" applyNumberFormat="1" applyFont="1" applyBorder="1" applyAlignment="1">
      <alignment horizontal="center"/>
    </xf>
    <xf numFmtId="187" fontId="8" fillId="0" borderId="39" xfId="9" applyNumberFormat="1" applyFont="1" applyBorder="1" applyAlignment="1">
      <alignment horizontal="center"/>
    </xf>
    <xf numFmtId="0" fontId="8" fillId="0" borderId="41" xfId="9" applyFont="1" applyBorder="1" applyAlignment="1">
      <alignment horizontal="center"/>
    </xf>
    <xf numFmtId="0" fontId="11" fillId="0" borderId="0" xfId="9" applyFont="1" applyAlignment="1">
      <alignment horizontal="right"/>
    </xf>
    <xf numFmtId="0" fontId="12" fillId="0" borderId="28" xfId="9" applyFont="1" applyBorder="1" applyAlignment="1">
      <alignment horizontal="center"/>
    </xf>
    <xf numFmtId="0" fontId="12" fillId="0" borderId="0" xfId="9" applyFont="1"/>
    <xf numFmtId="0" fontId="13" fillId="0" borderId="0" xfId="9" applyFont="1" applyAlignment="1">
      <alignment horizontal="center"/>
    </xf>
    <xf numFmtId="0" fontId="11" fillId="0" borderId="0" xfId="9" applyFont="1"/>
    <xf numFmtId="0" fontId="12" fillId="0" borderId="0" xfId="9" applyFont="1" applyFill="1"/>
    <xf numFmtId="0" fontId="11" fillId="0" borderId="21" xfId="9" applyFont="1" applyBorder="1" applyAlignment="1">
      <alignment horizontal="center" vertical="center"/>
    </xf>
    <xf numFmtId="0" fontId="11" fillId="0" borderId="20" xfId="9" applyFont="1" applyBorder="1" applyAlignment="1">
      <alignment horizontal="center" vertical="center"/>
    </xf>
    <xf numFmtId="0" fontId="11" fillId="0" borderId="44" xfId="9" applyFont="1" applyBorder="1" applyAlignment="1">
      <alignment horizontal="center" vertical="center"/>
    </xf>
    <xf numFmtId="0" fontId="12" fillId="0" borderId="0" xfId="9" applyFont="1" applyAlignment="1">
      <alignment vertical="center"/>
    </xf>
    <xf numFmtId="0" fontId="12" fillId="0" borderId="23" xfId="9" applyFont="1" applyBorder="1" applyAlignment="1">
      <alignment horizontal="center"/>
    </xf>
    <xf numFmtId="0" fontId="12" fillId="0" borderId="45" xfId="9" applyFont="1" applyBorder="1"/>
    <xf numFmtId="3" fontId="12" fillId="0" borderId="45" xfId="9" applyNumberFormat="1" applyFont="1" applyBorder="1"/>
    <xf numFmtId="188" fontId="12" fillId="0" borderId="45" xfId="10" applyNumberFormat="1" applyFont="1" applyBorder="1"/>
    <xf numFmtId="187" fontId="12" fillId="0" borderId="46" xfId="11" applyFont="1" applyBorder="1"/>
    <xf numFmtId="0" fontId="12" fillId="0" borderId="52" xfId="9" applyFont="1" applyBorder="1" applyAlignment="1">
      <alignment horizontal="center"/>
    </xf>
    <xf numFmtId="0" fontId="12" fillId="0" borderId="14" xfId="9" applyFont="1" applyBorder="1"/>
    <xf numFmtId="3" fontId="12" fillId="0" borderId="13" xfId="9" applyNumberFormat="1" applyFont="1" applyBorder="1"/>
    <xf numFmtId="0" fontId="12" fillId="0" borderId="13" xfId="9" applyFont="1" applyBorder="1"/>
    <xf numFmtId="188" fontId="12" fillId="0" borderId="13" xfId="10" applyNumberFormat="1" applyFont="1" applyBorder="1"/>
    <xf numFmtId="0" fontId="12" fillId="0" borderId="55" xfId="9" applyFont="1" applyBorder="1"/>
    <xf numFmtId="0" fontId="12" fillId="0" borderId="14" xfId="9" applyFont="1" applyBorder="1" applyAlignment="1">
      <alignment wrapText="1"/>
    </xf>
    <xf numFmtId="0" fontId="12" fillId="0" borderId="28" xfId="9" applyFont="1" applyBorder="1"/>
    <xf numFmtId="0" fontId="12" fillId="0" borderId="5" xfId="9" applyFont="1" applyBorder="1"/>
    <xf numFmtId="0" fontId="12" fillId="0" borderId="47" xfId="9" applyFont="1" applyBorder="1"/>
    <xf numFmtId="0" fontId="11" fillId="0" borderId="48" xfId="9" applyFont="1" applyBorder="1"/>
    <xf numFmtId="0" fontId="12" fillId="0" borderId="49" xfId="9" applyFont="1" applyBorder="1"/>
    <xf numFmtId="0" fontId="12" fillId="0" borderId="50" xfId="9" applyFont="1" applyBorder="1"/>
    <xf numFmtId="0" fontId="12" fillId="0" borderId="51" xfId="9" applyFont="1" applyBorder="1"/>
    <xf numFmtId="0" fontId="11" fillId="0" borderId="52" xfId="9" applyFont="1" applyBorder="1" applyAlignment="1">
      <alignment horizontal="center" vertical="center"/>
    </xf>
    <xf numFmtId="0" fontId="12" fillId="0" borderId="53" xfId="9" applyFont="1" applyBorder="1" applyAlignment="1">
      <alignment horizontal="left"/>
    </xf>
    <xf numFmtId="0" fontId="12" fillId="0" borderId="54" xfId="9" applyFont="1" applyBorder="1" applyAlignment="1">
      <alignment horizontal="left"/>
    </xf>
    <xf numFmtId="188" fontId="12" fillId="0" borderId="48" xfId="9" applyNumberFormat="1" applyFont="1" applyBorder="1"/>
    <xf numFmtId="0" fontId="12" fillId="0" borderId="30" xfId="9" applyFont="1" applyBorder="1"/>
    <xf numFmtId="0" fontId="12" fillId="0" borderId="31" xfId="9" applyFont="1" applyBorder="1" applyAlignment="1">
      <alignment horizontal="left"/>
    </xf>
    <xf numFmtId="0" fontId="12" fillId="0" borderId="34" xfId="9" applyFont="1" applyBorder="1" applyAlignment="1">
      <alignment horizontal="left"/>
    </xf>
    <xf numFmtId="188" fontId="11" fillId="0" borderId="56" xfId="10" applyNumberFormat="1" applyFont="1" applyBorder="1" applyAlignment="1"/>
    <xf numFmtId="0" fontId="12" fillId="0" borderId="57" xfId="9" applyFont="1" applyBorder="1"/>
    <xf numFmtId="0" fontId="12" fillId="0" borderId="0" xfId="9" applyFont="1" applyAlignment="1">
      <alignment horizontal="left"/>
    </xf>
    <xf numFmtId="0" fontId="12" fillId="0" borderId="0" xfId="9" applyFont="1" applyAlignment="1">
      <alignment horizontal="right"/>
    </xf>
    <xf numFmtId="0" fontId="12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2" borderId="0" xfId="9" applyFont="1" applyFill="1"/>
    <xf numFmtId="0" fontId="12" fillId="0" borderId="46" xfId="9" applyFont="1" applyBorder="1"/>
    <xf numFmtId="0" fontId="11" fillId="0" borderId="0" xfId="9" applyFont="1" applyAlignment="1">
      <alignment horizontal="right"/>
    </xf>
    <xf numFmtId="0" fontId="11" fillId="0" borderId="8" xfId="9" applyFont="1" applyBorder="1"/>
    <xf numFmtId="0" fontId="12" fillId="0" borderId="8" xfId="9" applyFont="1" applyBorder="1"/>
    <xf numFmtId="0" fontId="11" fillId="0" borderId="9" xfId="9" applyFont="1" applyBorder="1"/>
    <xf numFmtId="0" fontId="12" fillId="0" borderId="9" xfId="9" applyFont="1" applyBorder="1"/>
    <xf numFmtId="0" fontId="11" fillId="0" borderId="59" xfId="9" applyFont="1" applyBorder="1"/>
    <xf numFmtId="0" fontId="12" fillId="0" borderId="59" xfId="9" applyFont="1" applyBorder="1"/>
    <xf numFmtId="0" fontId="11" fillId="0" borderId="1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" xfId="9" applyFont="1" applyBorder="1" applyAlignment="1">
      <alignment horizontal="center"/>
    </xf>
    <xf numFmtId="0" fontId="11" fillId="0" borderId="3" xfId="9" applyFont="1" applyBorder="1" applyAlignment="1">
      <alignment horizontal="center" vertical="center"/>
    </xf>
    <xf numFmtId="0" fontId="11" fillId="0" borderId="7" xfId="9" applyFont="1" applyBorder="1" applyAlignment="1">
      <alignment horizontal="center"/>
    </xf>
    <xf numFmtId="0" fontId="11" fillId="0" borderId="3" xfId="9" applyFont="1" applyBorder="1" applyAlignment="1">
      <alignment horizontal="center"/>
    </xf>
    <xf numFmtId="0" fontId="12" fillId="0" borderId="45" xfId="9" applyFont="1" applyBorder="1" applyAlignment="1">
      <alignment horizontal="center"/>
    </xf>
    <xf numFmtId="0" fontId="14" fillId="0" borderId="45" xfId="9" applyFont="1" applyBorder="1" applyAlignment="1">
      <alignment horizontal="left"/>
    </xf>
    <xf numFmtId="0" fontId="12" fillId="0" borderId="14" xfId="9" applyFont="1" applyBorder="1" applyAlignment="1">
      <alignment horizontal="center"/>
    </xf>
    <xf numFmtId="0" fontId="11" fillId="0" borderId="14" xfId="9" applyFont="1" applyBorder="1"/>
    <xf numFmtId="188" fontId="12" fillId="0" borderId="14" xfId="10" applyNumberFormat="1" applyFont="1" applyBorder="1"/>
    <xf numFmtId="0" fontId="11" fillId="0" borderId="14" xfId="9" applyFont="1" applyBorder="1" applyAlignment="1">
      <alignment wrapText="1"/>
    </xf>
    <xf numFmtId="0" fontId="12" fillId="3" borderId="14" xfId="9" applyFont="1" applyFill="1" applyBorder="1" applyAlignment="1">
      <alignment horizontal="center"/>
    </xf>
    <xf numFmtId="0" fontId="14" fillId="3" borderId="14" xfId="9" applyFont="1" applyFill="1" applyBorder="1" applyAlignment="1">
      <alignment wrapText="1"/>
    </xf>
    <xf numFmtId="0" fontId="12" fillId="3" borderId="14" xfId="9" applyFont="1" applyFill="1" applyBorder="1"/>
    <xf numFmtId="189" fontId="12" fillId="3" borderId="14" xfId="9" applyNumberFormat="1" applyFont="1" applyFill="1" applyBorder="1"/>
    <xf numFmtId="189" fontId="12" fillId="3" borderId="14" xfId="10" applyNumberFormat="1" applyFont="1" applyFill="1" applyBorder="1"/>
    <xf numFmtId="187" fontId="12" fillId="0" borderId="0" xfId="9" applyNumberFormat="1" applyFont="1"/>
    <xf numFmtId="187" fontId="12" fillId="0" borderId="0" xfId="11" applyFont="1"/>
    <xf numFmtId="189" fontId="12" fillId="0" borderId="14" xfId="9" applyNumberFormat="1" applyFont="1" applyBorder="1"/>
    <xf numFmtId="189" fontId="12" fillId="0" borderId="14" xfId="10" applyNumberFormat="1" applyFont="1" applyBorder="1"/>
    <xf numFmtId="190" fontId="12" fillId="0" borderId="14" xfId="9" applyNumberFormat="1" applyFont="1" applyBorder="1" applyAlignment="1">
      <alignment horizontal="center"/>
    </xf>
    <xf numFmtId="0" fontId="15" fillId="0" borderId="14" xfId="9" applyFont="1" applyBorder="1"/>
    <xf numFmtId="2" fontId="12" fillId="0" borderId="14" xfId="9" applyNumberFormat="1" applyFont="1" applyBorder="1"/>
    <xf numFmtId="0" fontId="11" fillId="3" borderId="6" xfId="9" applyFont="1" applyFill="1" applyBorder="1" applyAlignment="1">
      <alignment horizontal="center"/>
    </xf>
    <xf numFmtId="0" fontId="11" fillId="3" borderId="6" xfId="9" applyFont="1" applyFill="1" applyBorder="1"/>
    <xf numFmtId="188" fontId="11" fillId="3" borderId="6" xfId="10" applyNumberFormat="1" applyFont="1" applyFill="1" applyBorder="1"/>
    <xf numFmtId="0" fontId="11" fillId="4" borderId="6" xfId="9" applyFont="1" applyFill="1" applyBorder="1"/>
    <xf numFmtId="0" fontId="14" fillId="0" borderId="14" xfId="9" applyFont="1" applyBorder="1"/>
    <xf numFmtId="0" fontId="14" fillId="0" borderId="14" xfId="9" applyFont="1" applyBorder="1" applyAlignment="1">
      <alignment wrapText="1"/>
    </xf>
    <xf numFmtId="0" fontId="12" fillId="0" borderId="14" xfId="9" applyFont="1" applyFill="1" applyBorder="1" applyAlignment="1">
      <alignment horizontal="center"/>
    </xf>
    <xf numFmtId="0" fontId="14" fillId="0" borderId="14" xfId="9" applyFont="1" applyFill="1" applyBorder="1" applyAlignment="1">
      <alignment wrapText="1"/>
    </xf>
    <xf numFmtId="0" fontId="12" fillId="0" borderId="14" xfId="9" applyFont="1" applyFill="1" applyBorder="1"/>
    <xf numFmtId="189" fontId="12" fillId="0" borderId="14" xfId="9" applyNumberFormat="1" applyFont="1" applyFill="1" applyBorder="1"/>
    <xf numFmtId="189" fontId="12" fillId="0" borderId="14" xfId="10" applyNumberFormat="1" applyFont="1" applyFill="1" applyBorder="1"/>
    <xf numFmtId="0" fontId="12" fillId="0" borderId="14" xfId="9" quotePrefix="1" applyFont="1" applyBorder="1"/>
    <xf numFmtId="187" fontId="12" fillId="0" borderId="14" xfId="11" applyFont="1" applyBorder="1"/>
    <xf numFmtId="187" fontId="12" fillId="0" borderId="0" xfId="11" applyFont="1" applyFill="1"/>
    <xf numFmtId="0" fontId="11" fillId="3" borderId="6" xfId="9" applyFont="1" applyFill="1" applyBorder="1" applyAlignment="1">
      <alignment horizontal="center" wrapText="1"/>
    </xf>
    <xf numFmtId="40" fontId="12" fillId="0" borderId="0" xfId="9" applyNumberFormat="1" applyFont="1"/>
    <xf numFmtId="188" fontId="11" fillId="4" borderId="6" xfId="10" applyNumberFormat="1" applyFont="1" applyFill="1" applyBorder="1"/>
    <xf numFmtId="0" fontId="12" fillId="0" borderId="14" xfId="9" applyFont="1" applyFill="1" applyBorder="1" applyAlignment="1">
      <alignment wrapText="1"/>
    </xf>
    <xf numFmtId="0" fontId="12" fillId="0" borderId="58" xfId="9" applyFont="1" applyFill="1" applyBorder="1"/>
    <xf numFmtId="189" fontId="12" fillId="0" borderId="58" xfId="9" applyNumberFormat="1" applyFont="1" applyFill="1" applyBorder="1"/>
    <xf numFmtId="0" fontId="12" fillId="0" borderId="58" xfId="9" applyFont="1" applyFill="1" applyBorder="1" applyAlignment="1">
      <alignment wrapText="1"/>
    </xf>
    <xf numFmtId="10" fontId="12" fillId="0" borderId="0" xfId="12" applyNumberFormat="1" applyFont="1"/>
    <xf numFmtId="189" fontId="15" fillId="0" borderId="14" xfId="9" applyNumberFormat="1" applyFont="1" applyBorder="1"/>
    <xf numFmtId="191" fontId="12" fillId="0" borderId="0" xfId="12" applyNumberFormat="1" applyFont="1"/>
    <xf numFmtId="189" fontId="15" fillId="0" borderId="14" xfId="9" applyNumberFormat="1" applyFont="1" applyBorder="1" applyAlignment="1">
      <alignment wrapText="1"/>
    </xf>
    <xf numFmtId="189" fontId="15" fillId="0" borderId="14" xfId="10" applyNumberFormat="1" applyFont="1" applyBorder="1"/>
    <xf numFmtId="0" fontId="12" fillId="0" borderId="0" xfId="9" applyFont="1" applyAlignment="1">
      <alignment wrapText="1"/>
    </xf>
    <xf numFmtId="0" fontId="12" fillId="0" borderId="58" xfId="9" applyFont="1" applyBorder="1"/>
    <xf numFmtId="188" fontId="12" fillId="0" borderId="58" xfId="10" applyNumberFormat="1" applyFont="1" applyBorder="1"/>
    <xf numFmtId="0" fontId="16" fillId="0" borderId="0" xfId="9" applyFont="1"/>
  </cellXfs>
  <cellStyles count="13">
    <cellStyle name="Comma" xfId="11" builtinId="3"/>
    <cellStyle name="Comma 2" xfId="3" xr:uid="{5EFE6072-F53C-4841-9A84-B7EB44658D0F}"/>
    <cellStyle name="Comma 3" xfId="7" xr:uid="{ECFFA55F-21A4-4D83-9377-8F6E412FE542}"/>
    <cellStyle name="Comma 4" xfId="10" xr:uid="{9223983A-1C31-4C26-875E-72D8802A4FCD}"/>
    <cellStyle name="Normal" xfId="0" builtinId="0"/>
    <cellStyle name="Normal 2" xfId="2" xr:uid="{8D0CA846-ADAE-4CA9-84C0-1DEA89919690}"/>
    <cellStyle name="Normal 3" xfId="6" xr:uid="{445D0D84-76BF-4B87-B59A-5518CD096595}"/>
    <cellStyle name="Normal 4" xfId="9" xr:uid="{D7880894-B919-4187-9AAA-EC87D3C294AB}"/>
    <cellStyle name="Percent" xfId="12" builtinId="5"/>
    <cellStyle name="Percent 2" xfId="5" xr:uid="{E9599B46-0A28-4F8B-A45B-60323F9F42DA}"/>
    <cellStyle name="เครื่องหมายจุลภาค 2 2" xfId="8" xr:uid="{09F69A0A-AA2C-4FBC-95F1-60E61D949A9B}"/>
    <cellStyle name="เครื่องหมายจุลภาค_แบบ  ปร. 5" xfId="4" xr:uid="{AE325507-C920-4954-A3BE-FBF795B9CE25}"/>
    <cellStyle name="ปกติ_แบบ  ปร. 5" xfId="1" xr:uid="{C601D3F9-2A97-4797-B789-C1DE946EF846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D9E4-F444-4A89-91B4-9FF2B2B8EC3C}">
  <dimension ref="A1:K38"/>
  <sheetViews>
    <sheetView workbookViewId="0">
      <selection activeCell="D10" sqref="D10:E10"/>
    </sheetView>
  </sheetViews>
  <sheetFormatPr defaultColWidth="10.42578125" defaultRowHeight="22.85" x14ac:dyDescent="0.5"/>
  <cols>
    <col min="1" max="1" width="8.7109375" style="1" customWidth="1"/>
    <col min="2" max="2" width="42.28515625" style="1" customWidth="1"/>
    <col min="3" max="3" width="15.140625" style="1" customWidth="1"/>
    <col min="4" max="4" width="13" style="1" customWidth="1"/>
    <col min="5" max="5" width="12.42578125" style="1" customWidth="1"/>
    <col min="6" max="6" width="11.85546875" style="1" customWidth="1"/>
    <col min="7" max="7" width="12.28515625" style="1" customWidth="1"/>
    <col min="8" max="9" width="10.42578125" style="1"/>
    <col min="10" max="10" width="15" style="1" bestFit="1" customWidth="1"/>
    <col min="11" max="11" width="12" style="1" bestFit="1" customWidth="1"/>
    <col min="12" max="16384" width="10.42578125" style="1"/>
  </cols>
  <sheetData>
    <row r="1" spans="1:7" x14ac:dyDescent="0.5">
      <c r="A1" s="61" t="s">
        <v>14</v>
      </c>
      <c r="B1" s="61"/>
      <c r="C1" s="61"/>
      <c r="D1" s="61"/>
      <c r="E1" s="61"/>
      <c r="F1" s="61"/>
      <c r="G1" s="61"/>
    </row>
    <row r="2" spans="1:7" ht="24.95" x14ac:dyDescent="0.5">
      <c r="A2" s="29" t="s">
        <v>38</v>
      </c>
      <c r="B2" s="29"/>
      <c r="C2" s="29"/>
      <c r="D2" s="29"/>
      <c r="E2" s="29"/>
      <c r="F2" s="29"/>
      <c r="G2" s="29"/>
    </row>
    <row r="3" spans="1:7" s="3" customFormat="1" ht="36.75" customHeight="1" x14ac:dyDescent="0.35">
      <c r="A3" s="2" t="s">
        <v>238</v>
      </c>
      <c r="B3" s="2"/>
      <c r="C3" s="2"/>
      <c r="D3" s="2"/>
      <c r="E3" s="2"/>
      <c r="F3" s="2"/>
    </row>
    <row r="4" spans="1:7" ht="25.5" customHeight="1" x14ac:dyDescent="0.5">
      <c r="A4" s="2" t="s">
        <v>39</v>
      </c>
      <c r="B4" s="2"/>
      <c r="C4" s="2"/>
      <c r="D4" s="2"/>
      <c r="E4" s="2"/>
      <c r="F4" s="2"/>
      <c r="G4" s="2"/>
    </row>
    <row r="5" spans="1:7" x14ac:dyDescent="0.5">
      <c r="A5" s="2" t="s">
        <v>40</v>
      </c>
      <c r="B5" s="2"/>
      <c r="C5" s="2"/>
      <c r="D5" s="2"/>
      <c r="E5" s="2"/>
      <c r="F5" s="2"/>
      <c r="G5" s="2"/>
    </row>
    <row r="6" spans="1:7" x14ac:dyDescent="0.5">
      <c r="A6" s="2" t="s">
        <v>41</v>
      </c>
      <c r="B6" s="2"/>
      <c r="C6" s="2"/>
      <c r="D6" s="2"/>
      <c r="E6" s="2"/>
      <c r="F6" s="2"/>
      <c r="G6" s="2"/>
    </row>
    <row r="7" spans="1:7" x14ac:dyDescent="0.5">
      <c r="A7" s="2" t="s">
        <v>15</v>
      </c>
      <c r="B7" s="2"/>
      <c r="C7" s="3"/>
      <c r="D7" s="2"/>
      <c r="E7" s="3" t="s">
        <v>120</v>
      </c>
      <c r="G7" s="2"/>
    </row>
    <row r="8" spans="1:7" ht="23.55" thickBot="1" x14ac:dyDescent="0.55000000000000004">
      <c r="A8" s="28" t="s">
        <v>16</v>
      </c>
      <c r="B8" s="28"/>
      <c r="C8" s="28"/>
      <c r="D8" s="28"/>
      <c r="E8" s="28"/>
      <c r="F8" s="28"/>
      <c r="G8" s="28"/>
    </row>
    <row r="9" spans="1:7" s="5" customFormat="1" ht="44.2" customHeight="1" thickTop="1" thickBot="1" x14ac:dyDescent="0.25">
      <c r="A9" s="4" t="s">
        <v>1</v>
      </c>
      <c r="B9" s="30" t="s">
        <v>2</v>
      </c>
      <c r="C9" s="31"/>
      <c r="D9" s="30" t="s">
        <v>17</v>
      </c>
      <c r="E9" s="31"/>
      <c r="F9" s="32" t="s">
        <v>3</v>
      </c>
      <c r="G9" s="33"/>
    </row>
    <row r="10" spans="1:7" ht="23.55" thickTop="1" x14ac:dyDescent="0.5">
      <c r="A10" s="6"/>
      <c r="B10" s="34" t="s">
        <v>42</v>
      </c>
      <c r="C10" s="35"/>
      <c r="D10" s="36"/>
      <c r="E10" s="37"/>
      <c r="F10" s="38"/>
      <c r="G10" s="39"/>
    </row>
    <row r="11" spans="1:7" x14ac:dyDescent="0.5">
      <c r="A11" s="62">
        <v>1</v>
      </c>
      <c r="B11" s="26" t="s">
        <v>36</v>
      </c>
      <c r="C11" s="27"/>
      <c r="D11" s="22">
        <f>'ปร.5_งานก่อสร้าง '!E11</f>
        <v>0</v>
      </c>
      <c r="E11" s="23"/>
      <c r="F11" s="24"/>
      <c r="G11" s="25"/>
    </row>
    <row r="12" spans="1:7" x14ac:dyDescent="0.5">
      <c r="A12" s="62">
        <v>2</v>
      </c>
      <c r="B12" s="26" t="str">
        <f>'ปร.5_งานก่อสร้าง '!B12</f>
        <v>หมวดงานระบบประกอบอาคาร
"งานระบบไฟฟ้า"</v>
      </c>
      <c r="C12" s="27"/>
      <c r="D12" s="22">
        <f>'ปร.5_งานก่อสร้าง '!E12</f>
        <v>0</v>
      </c>
      <c r="E12" s="23"/>
      <c r="F12" s="24"/>
      <c r="G12" s="25"/>
    </row>
    <row r="13" spans="1:7" x14ac:dyDescent="0.5">
      <c r="A13" s="62">
        <v>3</v>
      </c>
      <c r="B13" s="26" t="str">
        <f>'ปร.5_งานก่อสร้าง '!B13</f>
        <v>หมวดงานระบบประกอบอาคาร"งานระบบคอมพิวเตอร์สื่อสาร"</v>
      </c>
      <c r="C13" s="27"/>
      <c r="D13" s="22">
        <f>'ปร.5_งานก่อสร้าง '!E13</f>
        <v>0</v>
      </c>
      <c r="E13" s="23"/>
      <c r="F13" s="24"/>
      <c r="G13" s="25"/>
    </row>
    <row r="14" spans="1:7" x14ac:dyDescent="0.5">
      <c r="A14" s="62">
        <v>4</v>
      </c>
      <c r="B14" s="26" t="s">
        <v>127</v>
      </c>
      <c r="C14" s="27"/>
      <c r="D14" s="22">
        <f>'ปร.5_งานก่อสร้าง '!E14</f>
        <v>0</v>
      </c>
      <c r="E14" s="23"/>
      <c r="F14" s="24"/>
      <c r="G14" s="25"/>
    </row>
    <row r="15" spans="1:7" x14ac:dyDescent="0.5">
      <c r="A15" s="62">
        <v>5</v>
      </c>
      <c r="B15" s="26" t="s">
        <v>43</v>
      </c>
      <c r="C15" s="27"/>
      <c r="D15" s="22">
        <f>ปร.5_คุรุภัณฑ์!E14</f>
        <v>0</v>
      </c>
      <c r="E15" s="23"/>
      <c r="F15" s="24"/>
      <c r="G15" s="25"/>
    </row>
    <row r="16" spans="1:7" x14ac:dyDescent="0.5">
      <c r="A16" s="62">
        <v>6</v>
      </c>
      <c r="B16" s="26" t="s">
        <v>18</v>
      </c>
      <c r="C16" s="27"/>
      <c r="D16" s="22"/>
      <c r="E16" s="23"/>
      <c r="F16" s="24"/>
      <c r="G16" s="25"/>
    </row>
    <row r="17" spans="1:11" x14ac:dyDescent="0.5">
      <c r="A17" s="7"/>
      <c r="B17" s="20"/>
      <c r="C17" s="21"/>
      <c r="D17" s="22"/>
      <c r="E17" s="23"/>
      <c r="F17" s="24"/>
      <c r="G17" s="25"/>
    </row>
    <row r="18" spans="1:11" x14ac:dyDescent="0.5">
      <c r="A18" s="7"/>
      <c r="B18" s="20"/>
      <c r="C18" s="21"/>
      <c r="D18" s="22"/>
      <c r="E18" s="23"/>
      <c r="F18" s="24"/>
      <c r="G18" s="25"/>
    </row>
    <row r="19" spans="1:11" x14ac:dyDescent="0.5">
      <c r="A19" s="7"/>
      <c r="B19" s="20"/>
      <c r="C19" s="21"/>
      <c r="D19" s="22"/>
      <c r="E19" s="23"/>
      <c r="F19" s="24"/>
      <c r="G19" s="25"/>
    </row>
    <row r="20" spans="1:11" x14ac:dyDescent="0.5">
      <c r="A20" s="7"/>
      <c r="B20" s="20"/>
      <c r="C20" s="21"/>
      <c r="D20" s="22"/>
      <c r="E20" s="23"/>
      <c r="F20" s="24"/>
      <c r="G20" s="25"/>
    </row>
    <row r="21" spans="1:11" ht="23.55" thickBot="1" x14ac:dyDescent="0.55000000000000004">
      <c r="A21" s="8"/>
      <c r="B21" s="40"/>
      <c r="C21" s="41"/>
      <c r="D21" s="42"/>
      <c r="E21" s="43"/>
      <c r="F21" s="44"/>
      <c r="G21" s="45"/>
    </row>
    <row r="22" spans="1:11" ht="29.25" customHeight="1" thickTop="1" x14ac:dyDescent="0.5">
      <c r="A22" s="47" t="s">
        <v>4</v>
      </c>
      <c r="B22" s="50" t="s">
        <v>19</v>
      </c>
      <c r="C22" s="51"/>
      <c r="D22" s="52">
        <f>SUM(D10:E21)</f>
        <v>0</v>
      </c>
      <c r="E22" s="37"/>
      <c r="F22" s="53"/>
      <c r="G22" s="54"/>
      <c r="J22" s="18"/>
      <c r="K22" s="3"/>
    </row>
    <row r="23" spans="1:11" x14ac:dyDescent="0.5">
      <c r="A23" s="48"/>
      <c r="B23" s="55" t="s">
        <v>20</v>
      </c>
      <c r="C23" s="56"/>
      <c r="D23" s="57"/>
      <c r="E23" s="58"/>
      <c r="F23" s="59"/>
      <c r="G23" s="60"/>
      <c r="J23" s="19"/>
      <c r="K23" s="17"/>
    </row>
    <row r="24" spans="1:11" ht="36" customHeight="1" x14ac:dyDescent="0.5">
      <c r="A24" s="48"/>
      <c r="B24" s="9" t="str">
        <f>" ตัวอักษร        ( "&amp; BAHTTEXT(D22)&amp;" )"</f>
        <v xml:space="preserve"> ตัวอักษร        ( ศูนย์บาทถ้วน )</v>
      </c>
      <c r="C24" s="3"/>
      <c r="D24" s="3"/>
      <c r="E24" s="3"/>
      <c r="F24" s="3"/>
      <c r="G24" s="10"/>
    </row>
    <row r="25" spans="1:11" ht="12.85" customHeight="1" thickBot="1" x14ac:dyDescent="0.55000000000000004">
      <c r="A25" s="49"/>
      <c r="B25" s="11"/>
      <c r="C25" s="12"/>
      <c r="D25" s="12"/>
      <c r="E25" s="12"/>
      <c r="F25" s="12"/>
      <c r="G25" s="13"/>
    </row>
    <row r="26" spans="1:11" ht="39.75" customHeight="1" thickTop="1" x14ac:dyDescent="0.5">
      <c r="A26" s="3"/>
      <c r="B26" s="3"/>
      <c r="C26" s="3"/>
      <c r="D26" s="3"/>
      <c r="E26" s="3"/>
      <c r="F26" s="3"/>
      <c r="G26" s="3"/>
    </row>
    <row r="27" spans="1:11" ht="21.75" customHeight="1" x14ac:dyDescent="0.5">
      <c r="A27" s="3"/>
      <c r="B27" s="3"/>
      <c r="C27" s="3"/>
      <c r="D27" s="3"/>
      <c r="E27" s="3"/>
      <c r="F27" s="3"/>
      <c r="G27" s="3"/>
    </row>
    <row r="28" spans="1:11" ht="28.55" customHeight="1" x14ac:dyDescent="0.5">
      <c r="A28" s="3"/>
      <c r="B28" s="14"/>
      <c r="C28" s="3" t="s">
        <v>217</v>
      </c>
      <c r="D28" s="3"/>
      <c r="E28" s="3"/>
      <c r="F28" s="3"/>
      <c r="G28" s="3"/>
    </row>
    <row r="29" spans="1:11" ht="25.5" customHeight="1" x14ac:dyDescent="0.5">
      <c r="A29" s="3"/>
      <c r="B29" s="3"/>
      <c r="C29" s="15" t="s">
        <v>218</v>
      </c>
      <c r="D29" s="3"/>
      <c r="E29" s="3"/>
      <c r="F29" s="3"/>
      <c r="G29" s="3"/>
    </row>
    <row r="30" spans="1:11" ht="25.5" customHeight="1" x14ac:dyDescent="0.5">
      <c r="A30" s="3"/>
      <c r="B30" s="14"/>
      <c r="C30" s="3" t="s">
        <v>21</v>
      </c>
      <c r="D30" s="3"/>
      <c r="E30" s="3"/>
      <c r="F30" s="3"/>
      <c r="G30" s="3"/>
    </row>
    <row r="31" spans="1:11" ht="25.5" customHeight="1" x14ac:dyDescent="0.5">
      <c r="A31" s="3"/>
      <c r="B31" s="3"/>
      <c r="C31" s="15"/>
      <c r="D31" s="16"/>
      <c r="E31" s="3"/>
      <c r="F31" s="3"/>
      <c r="G31" s="3"/>
    </row>
    <row r="32" spans="1:11" ht="28.55" customHeight="1" x14ac:dyDescent="0.5">
      <c r="A32" s="3"/>
      <c r="B32" s="14"/>
      <c r="C32" s="46"/>
      <c r="D32" s="46"/>
      <c r="E32" s="3"/>
      <c r="F32" s="3"/>
      <c r="G32" s="3"/>
    </row>
    <row r="33" spans="1:7" ht="25.5" customHeight="1" x14ac:dyDescent="0.5">
      <c r="A33" s="3"/>
      <c r="B33" s="3"/>
      <c r="C33" s="46"/>
      <c r="D33" s="46"/>
      <c r="E33" s="3"/>
      <c r="F33" s="3"/>
      <c r="G33" s="3"/>
    </row>
    <row r="34" spans="1:7" ht="25.5" customHeight="1" x14ac:dyDescent="0.5">
      <c r="A34" s="3"/>
      <c r="B34" s="3"/>
      <c r="C34" s="46"/>
      <c r="D34" s="46"/>
      <c r="E34" s="3"/>
      <c r="F34" s="3"/>
      <c r="G34" s="3"/>
    </row>
    <row r="35" spans="1:7" ht="25.5" customHeight="1" x14ac:dyDescent="0.5">
      <c r="A35" s="3"/>
      <c r="B35" s="3"/>
      <c r="C35" s="16"/>
      <c r="D35" s="16"/>
      <c r="E35" s="3"/>
      <c r="F35" s="3"/>
      <c r="G35" s="3"/>
    </row>
    <row r="36" spans="1:7" ht="28.55" customHeight="1" x14ac:dyDescent="0.5">
      <c r="A36" s="3"/>
      <c r="B36" s="14"/>
      <c r="C36" s="46"/>
      <c r="D36" s="46"/>
      <c r="E36" s="3"/>
      <c r="F36" s="3"/>
      <c r="G36" s="3"/>
    </row>
    <row r="37" spans="1:7" ht="25.5" customHeight="1" x14ac:dyDescent="0.5">
      <c r="A37" s="3"/>
      <c r="B37" s="3"/>
      <c r="C37" s="46"/>
      <c r="D37" s="46"/>
      <c r="E37" s="3"/>
      <c r="F37" s="3"/>
      <c r="G37" s="3"/>
    </row>
    <row r="38" spans="1:7" ht="25.5" customHeight="1" x14ac:dyDescent="0.5">
      <c r="A38" s="3"/>
      <c r="B38" s="3"/>
      <c r="C38" s="46"/>
      <c r="D38" s="46"/>
      <c r="E38" s="3"/>
      <c r="F38" s="3"/>
      <c r="G38" s="3"/>
    </row>
  </sheetData>
  <mergeCells count="55">
    <mergeCell ref="C38:D38"/>
    <mergeCell ref="A22:A25"/>
    <mergeCell ref="B22:C22"/>
    <mergeCell ref="D22:E22"/>
    <mergeCell ref="F22:G22"/>
    <mergeCell ref="B23:C23"/>
    <mergeCell ref="D23:E23"/>
    <mergeCell ref="F23:G23"/>
    <mergeCell ref="C32:D32"/>
    <mergeCell ref="C33:D33"/>
    <mergeCell ref="C34:D34"/>
    <mergeCell ref="C36:D36"/>
    <mergeCell ref="C37:D37"/>
    <mergeCell ref="B20:C20"/>
    <mergeCell ref="D20:E20"/>
    <mergeCell ref="F20:G20"/>
    <mergeCell ref="B21:C21"/>
    <mergeCell ref="D21:E21"/>
    <mergeCell ref="F21:G21"/>
    <mergeCell ref="B10:C10"/>
    <mergeCell ref="D10:E10"/>
    <mergeCell ref="F10:G10"/>
    <mergeCell ref="B16:C16"/>
    <mergeCell ref="D16:E16"/>
    <mergeCell ref="F16:G16"/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  <mergeCell ref="B14:C14"/>
    <mergeCell ref="A1:G1"/>
    <mergeCell ref="A2:G2"/>
    <mergeCell ref="A8:G8"/>
    <mergeCell ref="B9:C9"/>
    <mergeCell ref="D9:E9"/>
    <mergeCell ref="F9:G9"/>
    <mergeCell ref="B19:C19"/>
    <mergeCell ref="D19:E19"/>
    <mergeCell ref="F19:G19"/>
    <mergeCell ref="B18:C18"/>
    <mergeCell ref="D18:E18"/>
    <mergeCell ref="F18:G18"/>
    <mergeCell ref="B17:C17"/>
    <mergeCell ref="D17:E17"/>
    <mergeCell ref="F17:G17"/>
    <mergeCell ref="B12:C12"/>
    <mergeCell ref="D12:E12"/>
    <mergeCell ref="F12:G12"/>
    <mergeCell ref="D14:E14"/>
    <mergeCell ref="F14:G14"/>
  </mergeCells>
  <printOptions horizontalCentered="1"/>
  <pageMargins left="0.27" right="0.17" top="0.55118110236220474" bottom="0.3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FB73-132A-42DD-B5C8-F3E4E99A47F3}">
  <sheetPr>
    <pageSetUpPr fitToPage="1"/>
  </sheetPr>
  <dimension ref="A1:H35"/>
  <sheetViews>
    <sheetView topLeftCell="A4" workbookViewId="0">
      <selection activeCell="A7" sqref="A7"/>
    </sheetView>
  </sheetViews>
  <sheetFormatPr defaultColWidth="10.42578125" defaultRowHeight="20.7" x14ac:dyDescent="0.35"/>
  <cols>
    <col min="1" max="1" width="8.7109375" style="63" customWidth="1"/>
    <col min="2" max="2" width="46.28515625" style="63" customWidth="1"/>
    <col min="3" max="3" width="20.28515625" style="63" customWidth="1"/>
    <col min="4" max="4" width="14.7109375" style="63" customWidth="1"/>
    <col min="5" max="6" width="16.7109375" style="63" customWidth="1"/>
    <col min="7" max="16384" width="10.42578125" style="63"/>
  </cols>
  <sheetData>
    <row r="1" spans="1:8" x14ac:dyDescent="0.35">
      <c r="A1" s="61" t="s">
        <v>22</v>
      </c>
      <c r="B1" s="61"/>
      <c r="C1" s="61"/>
      <c r="D1" s="61"/>
      <c r="E1" s="61"/>
      <c r="F1" s="61"/>
    </row>
    <row r="2" spans="1:8" ht="22.85" x14ac:dyDescent="0.35">
      <c r="A2" s="64" t="s">
        <v>23</v>
      </c>
      <c r="B2" s="64"/>
      <c r="C2" s="64"/>
      <c r="D2" s="64"/>
      <c r="E2" s="64"/>
      <c r="F2" s="64"/>
    </row>
    <row r="3" spans="1:8" ht="33" customHeight="1" x14ac:dyDescent="0.35">
      <c r="A3" s="65" t="str">
        <f>ปร.6!A3</f>
        <v>กลุ่มงาน/งาน                    กองทุนเงินให้กู้ยืมเพื่อการศึกษา (กยศ)</v>
      </c>
      <c r="B3" s="65"/>
      <c r="C3" s="65"/>
      <c r="D3" s="65"/>
      <c r="E3" s="65"/>
      <c r="F3" s="65"/>
    </row>
    <row r="4" spans="1:8" x14ac:dyDescent="0.35">
      <c r="A4" s="65" t="str">
        <f>ปร.6!A4</f>
        <v>ชื่อโครงการ/งานก่อสร้าง       ปรับปรุงพื้นที่สำนักงาน ชั้น ๕-๖</v>
      </c>
      <c r="B4" s="65"/>
      <c r="C4" s="65"/>
      <c r="D4" s="65"/>
      <c r="E4" s="65"/>
      <c r="F4" s="65"/>
    </row>
    <row r="5" spans="1:8" x14ac:dyDescent="0.35">
      <c r="A5" s="65" t="str">
        <f>ปร.6!A5</f>
        <v>สถานที่ก่อสร้าง       อาคารเอไอเอ แคปปิตอล เซ็นเตอร์ ชั้น ๕ - ๖ ถนนรัชดาภิเษก เขตดินแดง กรุงเทพฯ</v>
      </c>
      <c r="B5" s="65"/>
      <c r="C5" s="65"/>
      <c r="D5" s="65"/>
      <c r="E5" s="65"/>
      <c r="F5" s="65"/>
    </row>
    <row r="6" spans="1:8" x14ac:dyDescent="0.35">
      <c r="A6" s="65"/>
      <c r="B6" s="65"/>
      <c r="C6" s="65" t="s">
        <v>24</v>
      </c>
      <c r="D6" s="66" t="s">
        <v>241</v>
      </c>
      <c r="E6" s="65"/>
      <c r="F6" s="65"/>
      <c r="G6" s="65"/>
      <c r="H6" s="65"/>
    </row>
    <row r="7" spans="1:8" x14ac:dyDescent="0.35">
      <c r="A7" s="65" t="str">
        <f>ปร.6!A6</f>
        <v>หน่วยงานเจ้าของโครงการ/งานก่อสร้าง   สํานักงานกองทุนเงินให้กู้ยืมเพื่อการศึกษา</v>
      </c>
      <c r="B7" s="65"/>
      <c r="D7" s="65"/>
      <c r="E7" s="65"/>
      <c r="F7" s="65"/>
    </row>
    <row r="8" spans="1:8" x14ac:dyDescent="0.35">
      <c r="A8" s="65" t="s">
        <v>239</v>
      </c>
      <c r="B8" s="65"/>
      <c r="D8" s="65"/>
      <c r="E8" s="63" t="s">
        <v>240</v>
      </c>
    </row>
    <row r="9" spans="1:8" ht="21.4" thickBot="1" x14ac:dyDescent="0.4">
      <c r="A9" s="61" t="s">
        <v>16</v>
      </c>
      <c r="B9" s="61"/>
      <c r="C9" s="61"/>
      <c r="D9" s="61"/>
      <c r="E9" s="61"/>
      <c r="F9" s="61"/>
    </row>
    <row r="10" spans="1:8" s="70" customFormat="1" ht="45.8" customHeight="1" thickTop="1" thickBot="1" x14ac:dyDescent="0.25">
      <c r="A10" s="67" t="s">
        <v>1</v>
      </c>
      <c r="B10" s="68" t="s">
        <v>2</v>
      </c>
      <c r="C10" s="68" t="s">
        <v>25</v>
      </c>
      <c r="D10" s="68" t="s">
        <v>26</v>
      </c>
      <c r="E10" s="68" t="s">
        <v>27</v>
      </c>
      <c r="F10" s="69" t="s">
        <v>3</v>
      </c>
    </row>
    <row r="11" spans="1:8" ht="21.4" thickTop="1" x14ac:dyDescent="0.35">
      <c r="A11" s="71">
        <v>1</v>
      </c>
      <c r="B11" s="72" t="s">
        <v>36</v>
      </c>
      <c r="C11" s="73">
        <f>+ปร.4!I92</f>
        <v>0</v>
      </c>
      <c r="D11" s="72">
        <v>1.2999000000000001</v>
      </c>
      <c r="E11" s="74">
        <f>+D11*C11</f>
        <v>0</v>
      </c>
      <c r="F11" s="75">
        <f>+E11-C11</f>
        <v>0</v>
      </c>
    </row>
    <row r="12" spans="1:8" x14ac:dyDescent="0.35">
      <c r="A12" s="76">
        <v>2</v>
      </c>
      <c r="B12" s="77" t="s">
        <v>70</v>
      </c>
      <c r="C12" s="78">
        <f>+ปร.4!I142</f>
        <v>0</v>
      </c>
      <c r="D12" s="79">
        <v>1.2999000000000001</v>
      </c>
      <c r="E12" s="80">
        <f t="shared" ref="E12:E13" si="0">+D12*C12</f>
        <v>0</v>
      </c>
      <c r="F12" s="81"/>
    </row>
    <row r="13" spans="1:8" ht="45.8" customHeight="1" x14ac:dyDescent="0.35">
      <c r="A13" s="76">
        <v>3</v>
      </c>
      <c r="B13" s="82" t="s">
        <v>119</v>
      </c>
      <c r="C13" s="78">
        <f>+ปร.4!I215</f>
        <v>0</v>
      </c>
      <c r="D13" s="79">
        <v>1.2999000000000001</v>
      </c>
      <c r="E13" s="80">
        <f t="shared" si="0"/>
        <v>0</v>
      </c>
      <c r="F13" s="81"/>
    </row>
    <row r="14" spans="1:8" x14ac:dyDescent="0.35">
      <c r="A14" s="76">
        <v>4</v>
      </c>
      <c r="B14" s="82" t="s">
        <v>127</v>
      </c>
      <c r="C14" s="78">
        <f>ปร.4!I225</f>
        <v>0</v>
      </c>
      <c r="D14" s="79">
        <v>1.2999000000000001</v>
      </c>
      <c r="E14" s="80">
        <f t="shared" ref="E14" si="1">+D14*C14</f>
        <v>0</v>
      </c>
      <c r="F14" s="81"/>
    </row>
    <row r="15" spans="1:8" x14ac:dyDescent="0.35">
      <c r="A15" s="76"/>
      <c r="B15" s="77"/>
      <c r="C15" s="78"/>
      <c r="D15" s="79"/>
      <c r="E15" s="80"/>
      <c r="F15" s="81"/>
    </row>
    <row r="16" spans="1:8" x14ac:dyDescent="0.35">
      <c r="A16" s="83"/>
      <c r="B16" s="84"/>
      <c r="C16" s="77"/>
      <c r="D16" s="77"/>
      <c r="E16" s="77"/>
      <c r="F16" s="85"/>
    </row>
    <row r="17" spans="1:6" x14ac:dyDescent="0.35">
      <c r="A17" s="83"/>
      <c r="B17" s="86" t="s">
        <v>28</v>
      </c>
      <c r="C17" s="77"/>
      <c r="D17" s="77"/>
      <c r="E17" s="77"/>
      <c r="F17" s="85"/>
    </row>
    <row r="18" spans="1:6" x14ac:dyDescent="0.35">
      <c r="A18" s="83"/>
      <c r="B18" s="77" t="s">
        <v>29</v>
      </c>
      <c r="C18" s="77"/>
      <c r="D18" s="77"/>
      <c r="E18" s="77"/>
      <c r="F18" s="85"/>
    </row>
    <row r="19" spans="1:6" x14ac:dyDescent="0.35">
      <c r="A19" s="83"/>
      <c r="B19" s="77" t="s">
        <v>30</v>
      </c>
      <c r="C19" s="77"/>
      <c r="D19" s="77"/>
      <c r="E19" s="77"/>
      <c r="F19" s="85"/>
    </row>
    <row r="20" spans="1:6" x14ac:dyDescent="0.35">
      <c r="A20" s="83"/>
      <c r="B20" s="77" t="s">
        <v>31</v>
      </c>
      <c r="C20" s="77"/>
      <c r="D20" s="77"/>
      <c r="E20" s="77"/>
      <c r="F20" s="85"/>
    </row>
    <row r="21" spans="1:6" x14ac:dyDescent="0.35">
      <c r="A21" s="87"/>
      <c r="B21" s="88" t="s">
        <v>32</v>
      </c>
      <c r="C21" s="88"/>
      <c r="D21" s="88"/>
      <c r="E21" s="88"/>
      <c r="F21" s="89"/>
    </row>
    <row r="22" spans="1:6" x14ac:dyDescent="0.35">
      <c r="A22" s="90" t="s">
        <v>4</v>
      </c>
      <c r="B22" s="91" t="s">
        <v>5</v>
      </c>
      <c r="C22" s="92"/>
      <c r="D22" s="92"/>
      <c r="E22" s="93">
        <f>SUM(E11:E21)</f>
        <v>0</v>
      </c>
      <c r="F22" s="81"/>
    </row>
    <row r="23" spans="1:6" ht="21.4" thickBot="1" x14ac:dyDescent="0.4">
      <c r="A23" s="94"/>
      <c r="B23" s="95" t="str">
        <f>" ตัวอักษร        ( "&amp; BAHTTEXT(E22)&amp;" )"</f>
        <v xml:space="preserve"> ตัวอักษร        ( ศูนย์บาทถ้วน )</v>
      </c>
      <c r="C23" s="96"/>
      <c r="D23" s="96"/>
      <c r="E23" s="97"/>
      <c r="F23" s="98"/>
    </row>
    <row r="24" spans="1:6" ht="21.4" thickTop="1" x14ac:dyDescent="0.35"/>
    <row r="25" spans="1:6" ht="29.95" customHeight="1" x14ac:dyDescent="0.35"/>
    <row r="26" spans="1:6" ht="25.5" customHeight="1" x14ac:dyDescent="0.35">
      <c r="D26" s="63" t="s">
        <v>217</v>
      </c>
    </row>
    <row r="27" spans="1:6" ht="25.5" customHeight="1" x14ac:dyDescent="0.35">
      <c r="D27" s="99" t="s">
        <v>218</v>
      </c>
    </row>
    <row r="28" spans="1:6" ht="25.5" customHeight="1" x14ac:dyDescent="0.35">
      <c r="D28" s="63" t="s">
        <v>21</v>
      </c>
    </row>
    <row r="29" spans="1:6" ht="28.55" customHeight="1" x14ac:dyDescent="0.35">
      <c r="B29" s="100"/>
      <c r="D29" s="99"/>
    </row>
    <row r="30" spans="1:6" ht="25.5" customHeight="1" x14ac:dyDescent="0.35">
      <c r="C30" s="101"/>
      <c r="D30" s="101"/>
    </row>
    <row r="31" spans="1:6" ht="25.5" customHeight="1" x14ac:dyDescent="0.35">
      <c r="C31" s="101"/>
      <c r="D31" s="101"/>
    </row>
    <row r="32" spans="1:6" ht="25.5" customHeight="1" x14ac:dyDescent="0.35">
      <c r="C32" s="102"/>
      <c r="D32" s="102"/>
    </row>
    <row r="33" spans="2:4" ht="28.55" customHeight="1" x14ac:dyDescent="0.35">
      <c r="B33" s="100"/>
      <c r="C33" s="101"/>
      <c r="D33" s="101"/>
    </row>
    <row r="34" spans="2:4" ht="25.5" customHeight="1" x14ac:dyDescent="0.35">
      <c r="C34" s="101"/>
      <c r="D34" s="101"/>
    </row>
    <row r="35" spans="2:4" ht="25.5" customHeight="1" x14ac:dyDescent="0.35">
      <c r="C35" s="101"/>
      <c r="D35" s="101"/>
    </row>
  </sheetData>
  <mergeCells count="10">
    <mergeCell ref="C31:D31"/>
    <mergeCell ref="C33:D33"/>
    <mergeCell ref="C34:D34"/>
    <mergeCell ref="C35:D35"/>
    <mergeCell ref="A1:F1"/>
    <mergeCell ref="A2:F2"/>
    <mergeCell ref="A9:F9"/>
    <mergeCell ref="B22:D22"/>
    <mergeCell ref="B23:D23"/>
    <mergeCell ref="C30:D30"/>
  </mergeCells>
  <printOptions horizontalCentered="1"/>
  <pageMargins left="0.32" right="0.31496062992126" top="0.15748031496063" bottom="0.15748031496063" header="0.31496062992126" footer="0.31496062992126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B25A-EDC1-4AB7-9147-3CD0C0F22EFE}">
  <sheetPr>
    <pageSetUpPr fitToPage="1"/>
  </sheetPr>
  <dimension ref="A1:H36"/>
  <sheetViews>
    <sheetView workbookViewId="0">
      <selection activeCell="D10" sqref="D10"/>
    </sheetView>
  </sheetViews>
  <sheetFormatPr defaultColWidth="10.42578125" defaultRowHeight="20.7" x14ac:dyDescent="0.35"/>
  <cols>
    <col min="1" max="1" width="8.7109375" style="63" customWidth="1"/>
    <col min="2" max="2" width="44.7109375" style="63" customWidth="1"/>
    <col min="3" max="3" width="20.28515625" style="63" customWidth="1"/>
    <col min="4" max="4" width="14.7109375" style="63" customWidth="1"/>
    <col min="5" max="6" width="16.7109375" style="63" customWidth="1"/>
    <col min="7" max="16384" width="10.42578125" style="63"/>
  </cols>
  <sheetData>
    <row r="1" spans="1:8" x14ac:dyDescent="0.35">
      <c r="A1" s="61" t="s">
        <v>22</v>
      </c>
      <c r="B1" s="61"/>
      <c r="C1" s="61"/>
      <c r="D1" s="61"/>
      <c r="E1" s="61"/>
      <c r="F1" s="61"/>
    </row>
    <row r="2" spans="1:8" ht="22.85" x14ac:dyDescent="0.35">
      <c r="A2" s="64" t="s">
        <v>243</v>
      </c>
      <c r="B2" s="64"/>
      <c r="C2" s="64"/>
      <c r="D2" s="64"/>
      <c r="E2" s="64"/>
      <c r="F2" s="64"/>
    </row>
    <row r="3" spans="1:8" ht="33" customHeight="1" x14ac:dyDescent="0.35">
      <c r="A3" s="65" t="str">
        <f>ปร.6!A3</f>
        <v>กลุ่มงาน/งาน                    กองทุนเงินให้กู้ยืมเพื่อการศึกษา (กยศ)</v>
      </c>
      <c r="B3" s="65"/>
      <c r="C3" s="65"/>
      <c r="D3" s="65"/>
      <c r="E3" s="65"/>
      <c r="F3" s="65"/>
    </row>
    <row r="4" spans="1:8" x14ac:dyDescent="0.35">
      <c r="A4" s="65" t="str">
        <f>ปร.6!A4</f>
        <v>ชื่อโครงการ/งานก่อสร้าง       ปรับปรุงพื้นที่สำนักงาน ชั้น ๕-๖</v>
      </c>
      <c r="B4" s="65"/>
      <c r="C4" s="65"/>
      <c r="D4" s="65"/>
      <c r="E4" s="65"/>
      <c r="F4" s="65"/>
    </row>
    <row r="5" spans="1:8" x14ac:dyDescent="0.35">
      <c r="A5" s="65" t="str">
        <f>ปร.6!A5</f>
        <v>สถานที่ก่อสร้าง       อาคารเอไอเอ แคปปิตอล เซ็นเตอร์ ชั้น ๕ - ๖ ถนนรัชดาภิเษก เขตดินแดง กรุงเทพฯ</v>
      </c>
      <c r="B5" s="65"/>
      <c r="C5" s="65"/>
      <c r="D5" s="65"/>
      <c r="E5" s="65"/>
      <c r="F5" s="65"/>
    </row>
    <row r="6" spans="1:8" x14ac:dyDescent="0.35">
      <c r="A6" s="65"/>
      <c r="B6" s="65"/>
      <c r="C6" s="65" t="s">
        <v>24</v>
      </c>
      <c r="D6" s="103" t="s">
        <v>242</v>
      </c>
      <c r="E6" s="65"/>
      <c r="F6" s="65"/>
      <c r="G6" s="65"/>
      <c r="H6" s="65"/>
    </row>
    <row r="7" spans="1:8" x14ac:dyDescent="0.35">
      <c r="A7" s="65" t="str">
        <f>ปร.6!A6</f>
        <v>หน่วยงานเจ้าของโครงการ/งานก่อสร้าง   สํานักงานกองทุนเงินให้กู้ยืมเพื่อการศึกษา</v>
      </c>
      <c r="B7" s="65"/>
      <c r="D7" s="65"/>
      <c r="E7" s="65"/>
      <c r="F7" s="65"/>
    </row>
    <row r="8" spans="1:8" x14ac:dyDescent="0.35">
      <c r="A8" s="65" t="s">
        <v>239</v>
      </c>
      <c r="B8" s="65"/>
      <c r="D8" s="65"/>
      <c r="E8" s="63" t="s">
        <v>240</v>
      </c>
    </row>
    <row r="9" spans="1:8" ht="21.4" thickBot="1" x14ac:dyDescent="0.4">
      <c r="A9" s="61" t="s">
        <v>16</v>
      </c>
      <c r="B9" s="61"/>
      <c r="C9" s="61"/>
      <c r="D9" s="61"/>
      <c r="E9" s="61"/>
      <c r="F9" s="61"/>
    </row>
    <row r="10" spans="1:8" s="70" customFormat="1" ht="45.8" customHeight="1" thickTop="1" thickBot="1" x14ac:dyDescent="0.25">
      <c r="A10" s="67" t="s">
        <v>1</v>
      </c>
      <c r="B10" s="68" t="s">
        <v>2</v>
      </c>
      <c r="C10" s="68" t="s">
        <v>25</v>
      </c>
      <c r="D10" s="68" t="s">
        <v>26</v>
      </c>
      <c r="E10" s="68" t="s">
        <v>27</v>
      </c>
      <c r="F10" s="69" t="s">
        <v>3</v>
      </c>
    </row>
    <row r="11" spans="1:8" ht="21.4" hidden="1" thickTop="1" x14ac:dyDescent="0.35">
      <c r="A11" s="71">
        <v>1</v>
      </c>
      <c r="B11" s="72" t="s">
        <v>36</v>
      </c>
      <c r="C11" s="73"/>
      <c r="D11" s="72" t="s">
        <v>44</v>
      </c>
      <c r="E11" s="74"/>
      <c r="F11" s="104"/>
    </row>
    <row r="12" spans="1:8" hidden="1" x14ac:dyDescent="0.35">
      <c r="A12" s="76">
        <v>2</v>
      </c>
      <c r="B12" s="82" t="s">
        <v>83</v>
      </c>
      <c r="C12" s="78"/>
      <c r="D12" s="79" t="s">
        <v>44</v>
      </c>
      <c r="E12" s="80"/>
      <c r="F12" s="81"/>
    </row>
    <row r="13" spans="1:8" hidden="1" x14ac:dyDescent="0.35">
      <c r="A13" s="76">
        <v>3</v>
      </c>
      <c r="B13" s="77" t="s">
        <v>82</v>
      </c>
      <c r="C13" s="78"/>
      <c r="D13" s="79" t="s">
        <v>44</v>
      </c>
      <c r="E13" s="80"/>
      <c r="F13" s="81"/>
    </row>
    <row r="14" spans="1:8" ht="21.4" thickTop="1" x14ac:dyDescent="0.35">
      <c r="A14" s="76">
        <v>5</v>
      </c>
      <c r="B14" s="77" t="s">
        <v>118</v>
      </c>
      <c r="C14" s="78">
        <f>ปร.4!I269</f>
        <v>0</v>
      </c>
      <c r="D14" s="79">
        <v>1.07</v>
      </c>
      <c r="E14" s="80">
        <f>+D14*C14</f>
        <v>0</v>
      </c>
      <c r="F14" s="81"/>
    </row>
    <row r="15" spans="1:8" x14ac:dyDescent="0.35">
      <c r="A15" s="76"/>
      <c r="B15" s="77"/>
      <c r="C15" s="78"/>
      <c r="D15" s="79"/>
      <c r="E15" s="80"/>
      <c r="F15" s="81"/>
    </row>
    <row r="16" spans="1:8" x14ac:dyDescent="0.35">
      <c r="A16" s="76"/>
      <c r="B16" s="77"/>
      <c r="C16" s="78"/>
      <c r="D16" s="79"/>
      <c r="E16" s="80"/>
      <c r="F16" s="81"/>
    </row>
    <row r="17" spans="1:6" x14ac:dyDescent="0.35">
      <c r="A17" s="83"/>
      <c r="B17" s="84"/>
      <c r="C17" s="77"/>
      <c r="D17" s="77"/>
      <c r="E17" s="77"/>
      <c r="F17" s="85"/>
    </row>
    <row r="18" spans="1:6" x14ac:dyDescent="0.35">
      <c r="A18" s="83"/>
      <c r="B18" s="86" t="s">
        <v>28</v>
      </c>
      <c r="C18" s="77"/>
      <c r="D18" s="77"/>
      <c r="E18" s="77"/>
      <c r="F18" s="85"/>
    </row>
    <row r="19" spans="1:6" x14ac:dyDescent="0.35">
      <c r="A19" s="83"/>
      <c r="B19" s="77" t="s">
        <v>29</v>
      </c>
      <c r="C19" s="77"/>
      <c r="D19" s="77"/>
      <c r="E19" s="77"/>
      <c r="F19" s="85"/>
    </row>
    <row r="20" spans="1:6" x14ac:dyDescent="0.35">
      <c r="A20" s="83"/>
      <c r="B20" s="77" t="s">
        <v>30</v>
      </c>
      <c r="C20" s="77"/>
      <c r="D20" s="77"/>
      <c r="E20" s="77"/>
      <c r="F20" s="85"/>
    </row>
    <row r="21" spans="1:6" x14ac:dyDescent="0.35">
      <c r="A21" s="83"/>
      <c r="B21" s="77" t="s">
        <v>31</v>
      </c>
      <c r="C21" s="77"/>
      <c r="D21" s="77"/>
      <c r="E21" s="77"/>
      <c r="F21" s="85"/>
    </row>
    <row r="22" spans="1:6" x14ac:dyDescent="0.35">
      <c r="A22" s="87"/>
      <c r="B22" s="88" t="s">
        <v>32</v>
      </c>
      <c r="C22" s="88"/>
      <c r="D22" s="88"/>
      <c r="E22" s="88"/>
      <c r="F22" s="89"/>
    </row>
    <row r="23" spans="1:6" x14ac:dyDescent="0.35">
      <c r="A23" s="90" t="s">
        <v>4</v>
      </c>
      <c r="B23" s="91" t="s">
        <v>5</v>
      </c>
      <c r="C23" s="92"/>
      <c r="D23" s="92"/>
      <c r="E23" s="93">
        <f>SUM(E14:E22)</f>
        <v>0</v>
      </c>
      <c r="F23" s="81"/>
    </row>
    <row r="24" spans="1:6" ht="21.4" thickBot="1" x14ac:dyDescent="0.4">
      <c r="A24" s="94"/>
      <c r="B24" s="95" t="str">
        <f>" ตัวอักษร  ( "&amp; BAHTTEXT(E23)&amp;" )"</f>
        <v xml:space="preserve"> ตัวอักษร  ( ศูนย์บาทถ้วน )</v>
      </c>
      <c r="C24" s="96"/>
      <c r="D24" s="96"/>
      <c r="E24" s="97"/>
      <c r="F24" s="98"/>
    </row>
    <row r="25" spans="1:6" ht="21.4" thickTop="1" x14ac:dyDescent="0.35"/>
    <row r="26" spans="1:6" ht="29.95" customHeight="1" x14ac:dyDescent="0.35"/>
    <row r="27" spans="1:6" ht="25.5" customHeight="1" x14ac:dyDescent="0.35">
      <c r="D27" s="63" t="s">
        <v>217</v>
      </c>
    </row>
    <row r="28" spans="1:6" ht="25.5" customHeight="1" x14ac:dyDescent="0.35">
      <c r="D28" s="99" t="s">
        <v>218</v>
      </c>
    </row>
    <row r="29" spans="1:6" ht="25.5" customHeight="1" x14ac:dyDescent="0.35">
      <c r="D29" s="63" t="s">
        <v>21</v>
      </c>
    </row>
    <row r="30" spans="1:6" ht="28.55" customHeight="1" x14ac:dyDescent="0.35">
      <c r="B30" s="100"/>
      <c r="D30" s="99"/>
    </row>
    <row r="31" spans="1:6" ht="25.5" customHeight="1" x14ac:dyDescent="0.35">
      <c r="C31" s="101"/>
      <c r="D31" s="101"/>
    </row>
    <row r="32" spans="1:6" ht="25.5" customHeight="1" x14ac:dyDescent="0.35">
      <c r="C32" s="101"/>
      <c r="D32" s="101"/>
    </row>
    <row r="33" spans="2:4" ht="25.5" customHeight="1" x14ac:dyDescent="0.35">
      <c r="C33" s="102"/>
      <c r="D33" s="102"/>
    </row>
    <row r="34" spans="2:4" ht="28.55" customHeight="1" x14ac:dyDescent="0.35">
      <c r="B34" s="100"/>
      <c r="C34" s="101"/>
      <c r="D34" s="101"/>
    </row>
    <row r="35" spans="2:4" ht="25.5" customHeight="1" x14ac:dyDescent="0.35">
      <c r="C35" s="101"/>
      <c r="D35" s="101"/>
    </row>
    <row r="36" spans="2:4" ht="25.5" customHeight="1" x14ac:dyDescent="0.35">
      <c r="C36" s="101"/>
      <c r="D36" s="101"/>
    </row>
  </sheetData>
  <mergeCells count="10">
    <mergeCell ref="C32:D32"/>
    <mergeCell ref="C34:D34"/>
    <mergeCell ref="C35:D35"/>
    <mergeCell ref="C36:D36"/>
    <mergeCell ref="A1:F1"/>
    <mergeCell ref="A2:F2"/>
    <mergeCell ref="A9:F9"/>
    <mergeCell ref="B23:D23"/>
    <mergeCell ref="B24:D24"/>
    <mergeCell ref="C31:D31"/>
  </mergeCells>
  <printOptions horizontalCentered="1"/>
  <pageMargins left="0.32" right="0.31496062992126" top="0.15748031496063" bottom="0.15748031496063" header="0.31496062992126" footer="0.31496062992126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C58F-9AD3-4EC5-ADBE-983880BEDA9F}">
  <dimension ref="A1:P278"/>
  <sheetViews>
    <sheetView tabSelected="1" topLeftCell="A257" zoomScale="85" zoomScaleNormal="85" workbookViewId="0">
      <selection activeCell="A274" sqref="A274:XFD274"/>
    </sheetView>
  </sheetViews>
  <sheetFormatPr defaultColWidth="10.42578125" defaultRowHeight="20.7" x14ac:dyDescent="0.35"/>
  <cols>
    <col min="1" max="1" width="8.85546875" style="63" customWidth="1"/>
    <col min="2" max="2" width="59.7109375" style="63" customWidth="1"/>
    <col min="3" max="3" width="11" style="63" customWidth="1"/>
    <col min="4" max="4" width="8.85546875" style="63" customWidth="1"/>
    <col min="5" max="5" width="14.85546875" style="63" customWidth="1"/>
    <col min="6" max="6" width="16.140625" style="63" customWidth="1"/>
    <col min="7" max="8" width="14.85546875" style="63" customWidth="1"/>
    <col min="9" max="9" width="19" style="63" customWidth="1"/>
    <col min="10" max="10" width="19.28515625" style="63" customWidth="1"/>
    <col min="11" max="11" width="10.42578125" style="63"/>
    <col min="12" max="12" width="28.42578125" style="63" customWidth="1"/>
    <col min="13" max="13" width="11.7109375" style="63" bestFit="1" customWidth="1"/>
    <col min="14" max="16384" width="10.42578125" style="63"/>
  </cols>
  <sheetData>
    <row r="1" spans="1:12" x14ac:dyDescent="0.3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 t="s">
        <v>246</v>
      </c>
    </row>
    <row r="3" spans="1:12" ht="22.85" x14ac:dyDescent="0.3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</row>
    <row r="4" spans="1:12" ht="35.299999999999997" customHeight="1" x14ac:dyDescent="0.35">
      <c r="A4" s="106" t="str">
        <f>ปร.6!A3</f>
        <v>กลุ่มงาน/งาน                    กองทุนเงินให้กู้ยืมเพื่อการศึกษา (กยศ)</v>
      </c>
      <c r="B4" s="106"/>
      <c r="C4" s="107"/>
      <c r="D4" s="107"/>
      <c r="E4" s="107"/>
      <c r="F4" s="107"/>
      <c r="G4" s="107"/>
      <c r="H4" s="107"/>
      <c r="I4" s="107"/>
      <c r="J4" s="107"/>
    </row>
    <row r="5" spans="1:12" x14ac:dyDescent="0.35">
      <c r="A5" s="108" t="str">
        <f>ปร.6!A4</f>
        <v>ชื่อโครงการ/งานก่อสร้าง       ปรับปรุงพื้นที่สำนักงาน ชั้น ๕-๖</v>
      </c>
      <c r="B5" s="108"/>
      <c r="C5" s="109"/>
      <c r="D5" s="109"/>
      <c r="E5" s="109"/>
      <c r="F5" s="109"/>
      <c r="G5" s="109"/>
      <c r="H5" s="109"/>
      <c r="I5" s="109"/>
      <c r="J5" s="109"/>
    </row>
    <row r="6" spans="1:12" x14ac:dyDescent="0.35">
      <c r="A6" s="108" t="str">
        <f>ปร.6!A5</f>
        <v>สถานที่ก่อสร้าง       อาคารเอไอเอ แคปปิตอล เซ็นเตอร์ ชั้น ๕ - ๖ ถนนรัชดาภิเษก เขตดินแดง กรุงเทพฯ</v>
      </c>
      <c r="B6" s="108"/>
      <c r="C6" s="109"/>
      <c r="D6" s="109"/>
      <c r="E6" s="108"/>
      <c r="F6" s="108"/>
      <c r="G6" s="108"/>
      <c r="H6" s="108"/>
      <c r="I6" s="108"/>
      <c r="J6" s="109"/>
    </row>
    <row r="7" spans="1:12" x14ac:dyDescent="0.35">
      <c r="A7" s="108" t="str">
        <f>ปร.6!A6</f>
        <v>หน่วยงานเจ้าของโครงการ/งานก่อสร้าง   สํานักงานกองทุนเงินให้กู้ยืมเพื่อการศึกษา</v>
      </c>
      <c r="B7" s="108"/>
      <c r="C7" s="109"/>
      <c r="D7" s="109"/>
      <c r="E7" s="108"/>
      <c r="F7" s="108"/>
      <c r="G7" s="108"/>
      <c r="H7" s="108"/>
      <c r="I7" s="108"/>
      <c r="J7" s="109"/>
    </row>
    <row r="8" spans="1:12" x14ac:dyDescent="0.35">
      <c r="A8" s="110" t="s">
        <v>244</v>
      </c>
      <c r="B8" s="110"/>
      <c r="C8" s="111"/>
      <c r="D8" s="111"/>
      <c r="E8" s="111"/>
      <c r="F8" s="110" t="s">
        <v>245</v>
      </c>
      <c r="G8" s="111"/>
      <c r="H8" s="111"/>
      <c r="I8" s="111"/>
      <c r="J8" s="111"/>
      <c r="K8" s="65"/>
    </row>
    <row r="9" spans="1:12" ht="25.5" customHeight="1" thickBot="1" x14ac:dyDescent="0.4">
      <c r="A9" s="61" t="s">
        <v>16</v>
      </c>
      <c r="B9" s="61"/>
      <c r="C9" s="61"/>
      <c r="D9" s="61"/>
      <c r="E9" s="61"/>
      <c r="F9" s="61"/>
      <c r="G9" s="61"/>
      <c r="H9" s="61"/>
      <c r="I9" s="61"/>
      <c r="J9" s="61"/>
    </row>
    <row r="10" spans="1:12" ht="21.4" thickTop="1" x14ac:dyDescent="0.35">
      <c r="A10" s="112" t="s">
        <v>1</v>
      </c>
      <c r="B10" s="112" t="s">
        <v>2</v>
      </c>
      <c r="C10" s="112" t="s">
        <v>0</v>
      </c>
      <c r="D10" s="112" t="s">
        <v>6</v>
      </c>
      <c r="E10" s="113" t="s">
        <v>7</v>
      </c>
      <c r="F10" s="113"/>
      <c r="G10" s="113" t="s">
        <v>8</v>
      </c>
      <c r="H10" s="113"/>
      <c r="I10" s="114" t="s">
        <v>13</v>
      </c>
      <c r="J10" s="112" t="s">
        <v>3</v>
      </c>
    </row>
    <row r="11" spans="1:12" ht="21.4" thickBot="1" x14ac:dyDescent="0.4">
      <c r="A11" s="115"/>
      <c r="B11" s="115"/>
      <c r="C11" s="115"/>
      <c r="D11" s="115"/>
      <c r="E11" s="116" t="s">
        <v>9</v>
      </c>
      <c r="F11" s="116" t="s">
        <v>10</v>
      </c>
      <c r="G11" s="116" t="s">
        <v>9</v>
      </c>
      <c r="H11" s="116" t="s">
        <v>10</v>
      </c>
      <c r="I11" s="117" t="s">
        <v>35</v>
      </c>
      <c r="J11" s="115"/>
    </row>
    <row r="12" spans="1:12" ht="21.4" thickTop="1" x14ac:dyDescent="0.35">
      <c r="A12" s="118"/>
      <c r="B12" s="119"/>
      <c r="C12" s="72"/>
      <c r="D12" s="72"/>
      <c r="E12" s="72"/>
      <c r="F12" s="72"/>
      <c r="G12" s="72"/>
      <c r="H12" s="72"/>
      <c r="I12" s="72"/>
      <c r="J12" s="72"/>
    </row>
    <row r="13" spans="1:12" x14ac:dyDescent="0.35">
      <c r="A13" s="120">
        <v>1</v>
      </c>
      <c r="B13" s="121" t="s">
        <v>36</v>
      </c>
      <c r="C13" s="77"/>
      <c r="D13" s="120"/>
      <c r="E13" s="77"/>
      <c r="F13" s="77"/>
      <c r="G13" s="77"/>
      <c r="H13" s="77"/>
      <c r="I13" s="122"/>
      <c r="J13" s="77"/>
    </row>
    <row r="14" spans="1:12" x14ac:dyDescent="0.35">
      <c r="A14" s="120"/>
      <c r="B14" s="123"/>
      <c r="C14" s="77"/>
      <c r="D14" s="120"/>
      <c r="E14" s="77"/>
      <c r="F14" s="77"/>
      <c r="G14" s="77"/>
      <c r="H14" s="77"/>
      <c r="I14" s="122"/>
      <c r="J14" s="77"/>
    </row>
    <row r="15" spans="1:12" x14ac:dyDescent="0.35">
      <c r="A15" s="124">
        <v>1.1000000000000001</v>
      </c>
      <c r="B15" s="125" t="s">
        <v>84</v>
      </c>
      <c r="C15" s="126">
        <v>24.05</v>
      </c>
      <c r="D15" s="124" t="s">
        <v>61</v>
      </c>
      <c r="E15" s="127"/>
      <c r="F15" s="127"/>
      <c r="G15" s="127"/>
      <c r="H15" s="127"/>
      <c r="I15" s="128">
        <f>SUM(I16:I19)</f>
        <v>0</v>
      </c>
      <c r="J15" s="126"/>
      <c r="K15" s="129"/>
      <c r="L15" s="130">
        <f>+I15/C15</f>
        <v>0</v>
      </c>
    </row>
    <row r="16" spans="1:12" x14ac:dyDescent="0.35">
      <c r="A16" s="120"/>
      <c r="B16" s="82" t="s">
        <v>85</v>
      </c>
      <c r="C16" s="77">
        <v>128.94</v>
      </c>
      <c r="D16" s="120" t="s">
        <v>61</v>
      </c>
      <c r="E16" s="131"/>
      <c r="F16" s="131"/>
      <c r="G16" s="131"/>
      <c r="H16" s="131"/>
      <c r="I16" s="132"/>
      <c r="J16" s="131"/>
    </row>
    <row r="17" spans="1:12" x14ac:dyDescent="0.35">
      <c r="A17" s="120"/>
      <c r="B17" s="82" t="s">
        <v>237</v>
      </c>
      <c r="C17" s="77">
        <v>1</v>
      </c>
      <c r="D17" s="133" t="s">
        <v>2</v>
      </c>
      <c r="E17" s="131"/>
      <c r="F17" s="131"/>
      <c r="G17" s="131"/>
      <c r="H17" s="131"/>
      <c r="I17" s="132"/>
      <c r="J17" s="131"/>
    </row>
    <row r="18" spans="1:12" x14ac:dyDescent="0.35">
      <c r="A18" s="120"/>
      <c r="B18" s="82" t="s">
        <v>111</v>
      </c>
      <c r="C18" s="77">
        <v>1</v>
      </c>
      <c r="D18" s="133" t="s">
        <v>2</v>
      </c>
      <c r="E18" s="131"/>
      <c r="F18" s="131"/>
      <c r="G18" s="131"/>
      <c r="H18" s="131"/>
      <c r="I18" s="132"/>
      <c r="J18" s="131"/>
    </row>
    <row r="19" spans="1:12" x14ac:dyDescent="0.35">
      <c r="A19" s="120"/>
      <c r="B19" s="82"/>
      <c r="C19" s="77"/>
      <c r="D19" s="120"/>
      <c r="E19" s="131"/>
      <c r="F19" s="131"/>
      <c r="G19" s="131"/>
      <c r="H19" s="131"/>
      <c r="I19" s="132"/>
      <c r="J19" s="131"/>
    </row>
    <row r="20" spans="1:12" x14ac:dyDescent="0.35">
      <c r="A20" s="120">
        <v>1.2</v>
      </c>
      <c r="B20" s="121" t="s">
        <v>45</v>
      </c>
      <c r="C20" s="77"/>
      <c r="D20" s="120"/>
      <c r="E20" s="77"/>
      <c r="F20" s="77"/>
      <c r="G20" s="77"/>
      <c r="H20" s="77"/>
      <c r="I20" s="122"/>
      <c r="J20" s="77"/>
    </row>
    <row r="21" spans="1:12" x14ac:dyDescent="0.35">
      <c r="A21" s="120"/>
      <c r="B21" s="123" t="s">
        <v>60</v>
      </c>
      <c r="C21" s="77"/>
      <c r="D21" s="120"/>
      <c r="E21" s="77"/>
      <c r="F21" s="77"/>
      <c r="G21" s="77"/>
      <c r="H21" s="77"/>
      <c r="I21" s="122"/>
      <c r="J21" s="77"/>
    </row>
    <row r="22" spans="1:12" x14ac:dyDescent="0.35">
      <c r="A22" s="124" t="s">
        <v>86</v>
      </c>
      <c r="B22" s="125" t="s">
        <v>59</v>
      </c>
      <c r="C22" s="126">
        <v>24.05</v>
      </c>
      <c r="D22" s="124" t="s">
        <v>61</v>
      </c>
      <c r="E22" s="127"/>
      <c r="F22" s="127"/>
      <c r="G22" s="127"/>
      <c r="H22" s="127"/>
      <c r="I22" s="128">
        <f>SUM(I23:I38)</f>
        <v>0</v>
      </c>
      <c r="J22" s="126"/>
      <c r="K22" s="129"/>
      <c r="L22" s="130">
        <f>+I22/C22</f>
        <v>0</v>
      </c>
    </row>
    <row r="23" spans="1:12" ht="41.35" x14ac:dyDescent="0.35">
      <c r="A23" s="120"/>
      <c r="B23" s="82" t="s">
        <v>68</v>
      </c>
      <c r="C23" s="77">
        <v>32.76</v>
      </c>
      <c r="D23" s="120" t="s">
        <v>61</v>
      </c>
      <c r="E23" s="131"/>
      <c r="F23" s="131"/>
      <c r="G23" s="131"/>
      <c r="H23" s="131"/>
      <c r="I23" s="132"/>
      <c r="J23" s="131"/>
    </row>
    <row r="24" spans="1:12" x14ac:dyDescent="0.35">
      <c r="A24" s="120"/>
      <c r="B24" s="121" t="s">
        <v>51</v>
      </c>
      <c r="C24" s="77"/>
      <c r="D24" s="120"/>
      <c r="E24" s="131"/>
      <c r="F24" s="131"/>
      <c r="G24" s="131"/>
      <c r="H24" s="131"/>
      <c r="I24" s="132"/>
      <c r="J24" s="77"/>
    </row>
    <row r="25" spans="1:12" ht="41.35" x14ac:dyDescent="0.35">
      <c r="A25" s="120"/>
      <c r="B25" s="82" t="s">
        <v>48</v>
      </c>
      <c r="C25" s="77">
        <v>25.97</v>
      </c>
      <c r="D25" s="120" t="s">
        <v>61</v>
      </c>
      <c r="E25" s="131"/>
      <c r="F25" s="131"/>
      <c r="G25" s="131"/>
      <c r="H25" s="131"/>
      <c r="I25" s="132"/>
      <c r="J25" s="77"/>
    </row>
    <row r="26" spans="1:12" ht="41.35" x14ac:dyDescent="0.35">
      <c r="A26" s="120"/>
      <c r="B26" s="82" t="s">
        <v>46</v>
      </c>
      <c r="C26" s="77">
        <v>10.220000000000001</v>
      </c>
      <c r="D26" s="120" t="s">
        <v>61</v>
      </c>
      <c r="E26" s="131"/>
      <c r="F26" s="131"/>
      <c r="G26" s="131"/>
      <c r="H26" s="131"/>
      <c r="I26" s="132"/>
      <c r="J26" s="77"/>
    </row>
    <row r="27" spans="1:12" x14ac:dyDescent="0.35">
      <c r="A27" s="120"/>
      <c r="B27" s="121" t="s">
        <v>50</v>
      </c>
      <c r="C27" s="77"/>
      <c r="D27" s="120"/>
      <c r="E27" s="131"/>
      <c r="F27" s="131"/>
      <c r="G27" s="131"/>
      <c r="H27" s="131"/>
      <c r="I27" s="132"/>
      <c r="J27" s="77"/>
    </row>
    <row r="28" spans="1:12" x14ac:dyDescent="0.35">
      <c r="A28" s="120"/>
      <c r="B28" s="77" t="s">
        <v>52</v>
      </c>
      <c r="C28" s="77">
        <v>28.49</v>
      </c>
      <c r="D28" s="120" t="s">
        <v>61</v>
      </c>
      <c r="E28" s="131"/>
      <c r="F28" s="131"/>
      <c r="G28" s="131"/>
      <c r="H28" s="131"/>
      <c r="I28" s="132"/>
      <c r="J28" s="77"/>
    </row>
    <row r="29" spans="1:12" x14ac:dyDescent="0.35">
      <c r="A29" s="120"/>
      <c r="B29" s="77" t="s">
        <v>53</v>
      </c>
      <c r="C29" s="77">
        <v>19.809999999999995</v>
      </c>
      <c r="D29" s="120" t="s">
        <v>61</v>
      </c>
      <c r="E29" s="131"/>
      <c r="F29" s="131"/>
      <c r="G29" s="131"/>
      <c r="H29" s="131"/>
      <c r="I29" s="132"/>
      <c r="J29" s="77"/>
    </row>
    <row r="30" spans="1:12" x14ac:dyDescent="0.35">
      <c r="A30" s="120"/>
      <c r="B30" s="121" t="s">
        <v>146</v>
      </c>
      <c r="C30" s="77"/>
      <c r="D30" s="120"/>
      <c r="E30" s="131"/>
      <c r="F30" s="131"/>
      <c r="G30" s="131"/>
      <c r="H30" s="131"/>
      <c r="I30" s="132"/>
      <c r="J30" s="77"/>
    </row>
    <row r="31" spans="1:12" x14ac:dyDescent="0.35">
      <c r="A31" s="120"/>
      <c r="B31" s="77" t="s">
        <v>147</v>
      </c>
      <c r="C31" s="77">
        <v>24.05</v>
      </c>
      <c r="D31" s="120" t="s">
        <v>61</v>
      </c>
      <c r="E31" s="131"/>
      <c r="F31" s="131"/>
      <c r="G31" s="131"/>
      <c r="H31" s="131"/>
      <c r="I31" s="132"/>
      <c r="J31" s="77"/>
    </row>
    <row r="32" spans="1:12" x14ac:dyDescent="0.35">
      <c r="A32" s="120"/>
      <c r="B32" s="77" t="s">
        <v>148</v>
      </c>
      <c r="C32" s="77">
        <v>24.05</v>
      </c>
      <c r="D32" s="120" t="s">
        <v>61</v>
      </c>
      <c r="E32" s="131"/>
      <c r="F32" s="131"/>
      <c r="G32" s="131"/>
      <c r="H32" s="131"/>
      <c r="I32" s="132"/>
      <c r="J32" s="77"/>
    </row>
    <row r="33" spans="1:12" x14ac:dyDescent="0.35">
      <c r="A33" s="120"/>
      <c r="B33" s="121" t="s">
        <v>54</v>
      </c>
      <c r="C33" s="77"/>
      <c r="D33" s="120"/>
      <c r="E33" s="131"/>
      <c r="F33" s="131"/>
      <c r="G33" s="131"/>
      <c r="H33" s="131"/>
      <c r="I33" s="132"/>
      <c r="J33" s="77"/>
    </row>
    <row r="34" spans="1:12" x14ac:dyDescent="0.35">
      <c r="A34" s="120"/>
      <c r="B34" s="77" t="s">
        <v>49</v>
      </c>
      <c r="C34" s="77">
        <v>19.45</v>
      </c>
      <c r="D34" s="120" t="s">
        <v>63</v>
      </c>
      <c r="E34" s="131"/>
      <c r="F34" s="131"/>
      <c r="G34" s="131"/>
      <c r="H34" s="131"/>
      <c r="I34" s="132"/>
      <c r="J34" s="77"/>
    </row>
    <row r="35" spans="1:12" x14ac:dyDescent="0.35">
      <c r="A35" s="120"/>
      <c r="B35" s="121" t="s">
        <v>55</v>
      </c>
      <c r="C35" s="77"/>
      <c r="D35" s="120"/>
      <c r="E35" s="131"/>
      <c r="F35" s="131"/>
      <c r="G35" s="131"/>
      <c r="H35" s="131"/>
      <c r="I35" s="132"/>
      <c r="J35" s="77"/>
    </row>
    <row r="36" spans="1:12" ht="103.4" x14ac:dyDescent="0.35">
      <c r="A36" s="120"/>
      <c r="B36" s="82" t="s">
        <v>58</v>
      </c>
      <c r="C36" s="77">
        <v>1</v>
      </c>
      <c r="D36" s="120" t="s">
        <v>62</v>
      </c>
      <c r="E36" s="131"/>
      <c r="F36" s="131"/>
      <c r="G36" s="131"/>
      <c r="H36" s="131"/>
      <c r="I36" s="132"/>
      <c r="J36" s="134" t="s">
        <v>69</v>
      </c>
    </row>
    <row r="37" spans="1:12" x14ac:dyDescent="0.35">
      <c r="A37" s="120"/>
      <c r="B37" s="121" t="s">
        <v>149</v>
      </c>
      <c r="C37" s="77"/>
      <c r="D37" s="120"/>
      <c r="E37" s="131"/>
      <c r="F37" s="131"/>
      <c r="G37" s="131"/>
      <c r="H37" s="131"/>
      <c r="I37" s="132"/>
      <c r="J37" s="77"/>
    </row>
    <row r="38" spans="1:12" x14ac:dyDescent="0.35">
      <c r="A38" s="120"/>
      <c r="B38" s="82" t="s">
        <v>150</v>
      </c>
      <c r="C38" s="77">
        <v>1</v>
      </c>
      <c r="D38" s="120" t="s">
        <v>2</v>
      </c>
      <c r="E38" s="131"/>
      <c r="F38" s="131"/>
      <c r="G38" s="131"/>
      <c r="H38" s="131"/>
      <c r="I38" s="132"/>
      <c r="J38" s="134"/>
    </row>
    <row r="39" spans="1:12" x14ac:dyDescent="0.35">
      <c r="A39" s="120"/>
      <c r="B39" s="82"/>
      <c r="C39" s="77"/>
      <c r="D39" s="120"/>
      <c r="E39" s="77"/>
      <c r="F39" s="77"/>
      <c r="G39" s="77"/>
      <c r="H39" s="77"/>
      <c r="I39" s="122"/>
      <c r="J39" s="77"/>
    </row>
    <row r="40" spans="1:12" x14ac:dyDescent="0.35">
      <c r="A40" s="124" t="s">
        <v>87</v>
      </c>
      <c r="B40" s="125" t="s">
        <v>64</v>
      </c>
      <c r="C40" s="126">
        <v>19.139999999999997</v>
      </c>
      <c r="D40" s="124" t="s">
        <v>61</v>
      </c>
      <c r="E40" s="127"/>
      <c r="F40" s="127"/>
      <c r="G40" s="127"/>
      <c r="H40" s="127"/>
      <c r="I40" s="128">
        <f>SUM(I41:I51)</f>
        <v>0</v>
      </c>
      <c r="J40" s="126"/>
      <c r="K40" s="129"/>
      <c r="L40" s="130">
        <f>+I40/C40</f>
        <v>0</v>
      </c>
    </row>
    <row r="41" spans="1:12" ht="41.35" x14ac:dyDescent="0.35">
      <c r="A41" s="120"/>
      <c r="B41" s="82" t="s">
        <v>68</v>
      </c>
      <c r="C41" s="77">
        <v>18.899999999999999</v>
      </c>
      <c r="D41" s="120" t="s">
        <v>61</v>
      </c>
      <c r="E41" s="131"/>
      <c r="F41" s="131"/>
      <c r="G41" s="131"/>
      <c r="H41" s="131"/>
      <c r="I41" s="132"/>
      <c r="J41" s="77"/>
    </row>
    <row r="42" spans="1:12" x14ac:dyDescent="0.35">
      <c r="A42" s="120"/>
      <c r="B42" s="121" t="s">
        <v>51</v>
      </c>
      <c r="C42" s="77"/>
      <c r="D42" s="120"/>
      <c r="E42" s="77"/>
      <c r="F42" s="77"/>
      <c r="G42" s="77"/>
      <c r="H42" s="77"/>
      <c r="I42" s="122"/>
      <c r="J42" s="77"/>
    </row>
    <row r="43" spans="1:12" ht="41.35" x14ac:dyDescent="0.35">
      <c r="A43" s="120"/>
      <c r="B43" s="82" t="s">
        <v>48</v>
      </c>
      <c r="C43" s="77">
        <v>11.549999999999999</v>
      </c>
      <c r="D43" s="120" t="s">
        <v>61</v>
      </c>
      <c r="E43" s="131"/>
      <c r="F43" s="131"/>
      <c r="G43" s="131"/>
      <c r="H43" s="131"/>
      <c r="I43" s="132"/>
      <c r="J43" s="77"/>
    </row>
    <row r="44" spans="1:12" ht="41.35" x14ac:dyDescent="0.35">
      <c r="A44" s="120"/>
      <c r="B44" s="82" t="s">
        <v>47</v>
      </c>
      <c r="C44" s="77">
        <v>5.53</v>
      </c>
      <c r="D44" s="120" t="s">
        <v>61</v>
      </c>
      <c r="E44" s="131"/>
      <c r="F44" s="131"/>
      <c r="G44" s="131"/>
      <c r="H44" s="131"/>
      <c r="I44" s="132"/>
      <c r="J44" s="77"/>
    </row>
    <row r="45" spans="1:12" x14ac:dyDescent="0.35">
      <c r="A45" s="120"/>
      <c r="B45" s="121" t="s">
        <v>50</v>
      </c>
      <c r="C45" s="77"/>
      <c r="D45" s="120"/>
      <c r="E45" s="77"/>
      <c r="F45" s="77"/>
      <c r="G45" s="77"/>
      <c r="H45" s="77"/>
      <c r="I45" s="122"/>
      <c r="J45" s="77"/>
    </row>
    <row r="46" spans="1:12" x14ac:dyDescent="0.35">
      <c r="A46" s="120"/>
      <c r="B46" s="77" t="s">
        <v>52</v>
      </c>
      <c r="C46" s="77">
        <v>36.75</v>
      </c>
      <c r="D46" s="120" t="s">
        <v>61</v>
      </c>
      <c r="E46" s="131"/>
      <c r="F46" s="131"/>
      <c r="G46" s="131"/>
      <c r="H46" s="131"/>
      <c r="I46" s="132"/>
      <c r="J46" s="77"/>
    </row>
    <row r="47" spans="1:12" x14ac:dyDescent="0.35">
      <c r="A47" s="120"/>
      <c r="B47" s="77" t="s">
        <v>53</v>
      </c>
      <c r="C47" s="77">
        <v>29.19</v>
      </c>
      <c r="D47" s="120" t="s">
        <v>61</v>
      </c>
      <c r="E47" s="131"/>
      <c r="F47" s="131"/>
      <c r="G47" s="131"/>
      <c r="H47" s="131"/>
      <c r="I47" s="132"/>
      <c r="J47" s="77"/>
    </row>
    <row r="48" spans="1:12" x14ac:dyDescent="0.35">
      <c r="A48" s="120"/>
      <c r="B48" s="121" t="s">
        <v>54</v>
      </c>
      <c r="C48" s="77"/>
      <c r="D48" s="120"/>
      <c r="E48" s="77"/>
      <c r="F48" s="77"/>
      <c r="G48" s="77"/>
      <c r="H48" s="77"/>
      <c r="I48" s="122"/>
      <c r="J48" s="77"/>
    </row>
    <row r="49" spans="1:12" x14ac:dyDescent="0.35">
      <c r="A49" s="120"/>
      <c r="B49" s="77" t="s">
        <v>49</v>
      </c>
      <c r="C49" s="77">
        <v>17.25</v>
      </c>
      <c r="D49" s="120" t="s">
        <v>63</v>
      </c>
      <c r="E49" s="131"/>
      <c r="F49" s="131"/>
      <c r="G49" s="131"/>
      <c r="H49" s="131"/>
      <c r="I49" s="132"/>
      <c r="J49" s="77"/>
    </row>
    <row r="50" spans="1:12" x14ac:dyDescent="0.35">
      <c r="A50" s="120"/>
      <c r="B50" s="121" t="s">
        <v>55</v>
      </c>
      <c r="C50" s="77"/>
      <c r="D50" s="120"/>
      <c r="E50" s="77"/>
      <c r="F50" s="77"/>
      <c r="G50" s="77"/>
      <c r="H50" s="77"/>
      <c r="I50" s="122"/>
      <c r="J50" s="77"/>
    </row>
    <row r="51" spans="1:12" ht="82.7" x14ac:dyDescent="0.35">
      <c r="A51" s="120"/>
      <c r="B51" s="82" t="s">
        <v>57</v>
      </c>
      <c r="C51" s="77">
        <v>1</v>
      </c>
      <c r="D51" s="120" t="s">
        <v>62</v>
      </c>
      <c r="E51" s="77"/>
      <c r="F51" s="77"/>
      <c r="G51" s="131"/>
      <c r="H51" s="131"/>
      <c r="I51" s="132"/>
      <c r="J51" s="134" t="s">
        <v>69</v>
      </c>
    </row>
    <row r="52" spans="1:12" x14ac:dyDescent="0.35">
      <c r="A52" s="120"/>
      <c r="B52" s="82"/>
      <c r="C52" s="77"/>
      <c r="D52" s="120"/>
      <c r="E52" s="77"/>
      <c r="F52" s="77"/>
      <c r="G52" s="77"/>
      <c r="H52" s="77"/>
      <c r="I52" s="122"/>
      <c r="J52" s="77"/>
    </row>
    <row r="53" spans="1:12" x14ac:dyDescent="0.35">
      <c r="A53" s="124" t="s">
        <v>88</v>
      </c>
      <c r="B53" s="125" t="s">
        <v>186</v>
      </c>
      <c r="C53" s="126">
        <v>27.380000000000003</v>
      </c>
      <c r="D53" s="124" t="s">
        <v>61</v>
      </c>
      <c r="E53" s="126"/>
      <c r="F53" s="126"/>
      <c r="G53" s="126"/>
      <c r="H53" s="126"/>
      <c r="I53" s="128">
        <f>SUM(I54:I64)</f>
        <v>0</v>
      </c>
      <c r="J53" s="126"/>
      <c r="K53" s="129"/>
      <c r="L53" s="130">
        <f>+I53/C53</f>
        <v>0</v>
      </c>
    </row>
    <row r="54" spans="1:12" ht="41.35" x14ac:dyDescent="0.35">
      <c r="A54" s="120"/>
      <c r="B54" s="82" t="s">
        <v>68</v>
      </c>
      <c r="C54" s="77">
        <v>20.72</v>
      </c>
      <c r="D54" s="120" t="s">
        <v>61</v>
      </c>
      <c r="E54" s="131"/>
      <c r="F54" s="131"/>
      <c r="G54" s="131"/>
      <c r="H54" s="131"/>
      <c r="I54" s="132"/>
      <c r="J54" s="77"/>
    </row>
    <row r="55" spans="1:12" x14ac:dyDescent="0.35">
      <c r="A55" s="120"/>
      <c r="B55" s="121" t="s">
        <v>51</v>
      </c>
      <c r="C55" s="77"/>
      <c r="D55" s="120"/>
      <c r="E55" s="77"/>
      <c r="F55" s="77"/>
      <c r="G55" s="77"/>
      <c r="H55" s="77"/>
      <c r="I55" s="122"/>
      <c r="J55" s="77"/>
    </row>
    <row r="56" spans="1:12" ht="41.35" x14ac:dyDescent="0.35">
      <c r="A56" s="120"/>
      <c r="B56" s="82" t="s">
        <v>48</v>
      </c>
      <c r="C56" s="77">
        <v>14.42</v>
      </c>
      <c r="D56" s="120" t="s">
        <v>61</v>
      </c>
      <c r="E56" s="131"/>
      <c r="F56" s="131"/>
      <c r="G56" s="131"/>
      <c r="H56" s="131"/>
      <c r="I56" s="132"/>
      <c r="J56" s="77"/>
    </row>
    <row r="57" spans="1:12" ht="41.35" x14ac:dyDescent="0.35">
      <c r="A57" s="120"/>
      <c r="B57" s="82" t="s">
        <v>47</v>
      </c>
      <c r="C57" s="77">
        <v>2.2399999999999998</v>
      </c>
      <c r="D57" s="120" t="s">
        <v>61</v>
      </c>
      <c r="E57" s="131"/>
      <c r="F57" s="131"/>
      <c r="G57" s="131"/>
      <c r="H57" s="131"/>
      <c r="I57" s="132"/>
      <c r="J57" s="77"/>
    </row>
    <row r="58" spans="1:12" x14ac:dyDescent="0.35">
      <c r="A58" s="120"/>
      <c r="B58" s="121" t="s">
        <v>50</v>
      </c>
      <c r="C58" s="77"/>
      <c r="D58" s="120"/>
      <c r="E58" s="77"/>
      <c r="F58" s="77"/>
      <c r="G58" s="77"/>
      <c r="H58" s="77"/>
      <c r="I58" s="122"/>
      <c r="J58" s="77"/>
    </row>
    <row r="59" spans="1:12" x14ac:dyDescent="0.35">
      <c r="A59" s="120"/>
      <c r="B59" s="77" t="s">
        <v>52</v>
      </c>
      <c r="C59" s="77">
        <v>45.08</v>
      </c>
      <c r="D59" s="120" t="s">
        <v>61</v>
      </c>
      <c r="E59" s="131"/>
      <c r="F59" s="131"/>
      <c r="G59" s="131"/>
      <c r="H59" s="131"/>
      <c r="I59" s="132"/>
      <c r="J59" s="77"/>
    </row>
    <row r="60" spans="1:12" x14ac:dyDescent="0.35">
      <c r="A60" s="120"/>
      <c r="B60" s="77" t="s">
        <v>53</v>
      </c>
      <c r="C60" s="77">
        <v>36.4</v>
      </c>
      <c r="D60" s="120" t="s">
        <v>61</v>
      </c>
      <c r="E60" s="131"/>
      <c r="F60" s="131"/>
      <c r="G60" s="131"/>
      <c r="H60" s="131"/>
      <c r="I60" s="132"/>
      <c r="J60" s="77"/>
    </row>
    <row r="61" spans="1:12" x14ac:dyDescent="0.35">
      <c r="A61" s="120"/>
      <c r="B61" s="121" t="s">
        <v>54</v>
      </c>
      <c r="C61" s="77"/>
      <c r="D61" s="120"/>
      <c r="E61" s="77"/>
      <c r="F61" s="77"/>
      <c r="G61" s="77"/>
      <c r="H61" s="77"/>
      <c r="I61" s="122"/>
      <c r="J61" s="77"/>
    </row>
    <row r="62" spans="1:12" x14ac:dyDescent="0.35">
      <c r="A62" s="120"/>
      <c r="B62" s="77" t="s">
        <v>49</v>
      </c>
      <c r="C62" s="77">
        <v>21.250000000000004</v>
      </c>
      <c r="D62" s="120" t="s">
        <v>63</v>
      </c>
      <c r="E62" s="131"/>
      <c r="F62" s="131"/>
      <c r="G62" s="131"/>
      <c r="H62" s="131"/>
      <c r="I62" s="132"/>
      <c r="J62" s="77"/>
    </row>
    <row r="63" spans="1:12" x14ac:dyDescent="0.35">
      <c r="A63" s="120"/>
      <c r="B63" s="121" t="s">
        <v>55</v>
      </c>
      <c r="C63" s="77"/>
      <c r="D63" s="120"/>
      <c r="E63" s="77"/>
      <c r="F63" s="77"/>
      <c r="G63" s="77"/>
      <c r="H63" s="77"/>
      <c r="I63" s="122"/>
      <c r="J63" s="77"/>
    </row>
    <row r="64" spans="1:12" ht="82.7" x14ac:dyDescent="0.35">
      <c r="A64" s="120"/>
      <c r="B64" s="82" t="s">
        <v>57</v>
      </c>
      <c r="C64" s="77">
        <v>1</v>
      </c>
      <c r="D64" s="120" t="s">
        <v>62</v>
      </c>
      <c r="E64" s="77"/>
      <c r="F64" s="77"/>
      <c r="G64" s="131"/>
      <c r="H64" s="131"/>
      <c r="I64" s="132"/>
      <c r="J64" s="134" t="s">
        <v>69</v>
      </c>
    </row>
    <row r="65" spans="1:12" x14ac:dyDescent="0.35">
      <c r="A65" s="120"/>
      <c r="B65" s="121" t="s">
        <v>149</v>
      </c>
      <c r="C65" s="77"/>
      <c r="D65" s="120"/>
      <c r="E65" s="131"/>
      <c r="F65" s="131"/>
      <c r="G65" s="131"/>
      <c r="H65" s="131"/>
      <c r="I65" s="132"/>
      <c r="J65" s="77"/>
    </row>
    <row r="66" spans="1:12" x14ac:dyDescent="0.35">
      <c r="A66" s="120"/>
      <c r="B66" s="82" t="s">
        <v>150</v>
      </c>
      <c r="C66" s="77">
        <v>1</v>
      </c>
      <c r="D66" s="120" t="s">
        <v>2</v>
      </c>
      <c r="E66" s="131"/>
      <c r="F66" s="131"/>
      <c r="G66" s="131"/>
      <c r="H66" s="131"/>
      <c r="I66" s="132"/>
      <c r="J66" s="134"/>
    </row>
    <row r="67" spans="1:12" x14ac:dyDescent="0.35">
      <c r="A67" s="120"/>
      <c r="B67" s="77"/>
      <c r="C67" s="77"/>
      <c r="D67" s="120"/>
      <c r="E67" s="77"/>
      <c r="F67" s="77"/>
      <c r="G67" s="77"/>
      <c r="H67" s="77"/>
      <c r="I67" s="122"/>
      <c r="J67" s="77"/>
    </row>
    <row r="68" spans="1:12" x14ac:dyDescent="0.35">
      <c r="A68" s="120"/>
      <c r="B68" s="123" t="s">
        <v>65</v>
      </c>
      <c r="C68" s="77"/>
      <c r="D68" s="120"/>
      <c r="E68" s="77"/>
      <c r="F68" s="77"/>
      <c r="G68" s="77"/>
      <c r="H68" s="77"/>
      <c r="I68" s="122"/>
      <c r="J68" s="77"/>
    </row>
    <row r="69" spans="1:12" x14ac:dyDescent="0.35">
      <c r="A69" s="124" t="s">
        <v>89</v>
      </c>
      <c r="B69" s="125" t="s">
        <v>66</v>
      </c>
      <c r="C69" s="126">
        <v>17.16</v>
      </c>
      <c r="D69" s="124" t="s">
        <v>61</v>
      </c>
      <c r="E69" s="126"/>
      <c r="F69" s="126"/>
      <c r="G69" s="126"/>
      <c r="H69" s="126"/>
      <c r="I69" s="128">
        <f>SUM(I70:I80)</f>
        <v>0</v>
      </c>
      <c r="J69" s="126"/>
      <c r="K69" s="129"/>
      <c r="L69" s="130">
        <f>+I69/C69</f>
        <v>0</v>
      </c>
    </row>
    <row r="70" spans="1:12" ht="41.35" x14ac:dyDescent="0.35">
      <c r="A70" s="120"/>
      <c r="B70" s="82" t="s">
        <v>68</v>
      </c>
      <c r="C70" s="77">
        <v>23.94</v>
      </c>
      <c r="D70" s="120" t="s">
        <v>61</v>
      </c>
      <c r="E70" s="131"/>
      <c r="F70" s="131"/>
      <c r="G70" s="131"/>
      <c r="H70" s="131"/>
      <c r="I70" s="132"/>
      <c r="J70" s="77"/>
    </row>
    <row r="71" spans="1:12" x14ac:dyDescent="0.35">
      <c r="A71" s="120"/>
      <c r="B71" s="121" t="s">
        <v>51</v>
      </c>
      <c r="C71" s="77"/>
      <c r="D71" s="120"/>
      <c r="E71" s="77"/>
      <c r="F71" s="77"/>
      <c r="G71" s="77"/>
      <c r="H71" s="77"/>
      <c r="I71" s="122"/>
      <c r="J71" s="77"/>
    </row>
    <row r="72" spans="1:12" ht="41.35" x14ac:dyDescent="0.35">
      <c r="A72" s="120"/>
      <c r="B72" s="82" t="s">
        <v>48</v>
      </c>
      <c r="C72" s="77">
        <v>8.68</v>
      </c>
      <c r="D72" s="120" t="s">
        <v>61</v>
      </c>
      <c r="E72" s="131"/>
      <c r="F72" s="131"/>
      <c r="G72" s="131"/>
      <c r="H72" s="131"/>
      <c r="I72" s="132"/>
      <c r="J72" s="77"/>
    </row>
    <row r="73" spans="1:12" ht="41.35" x14ac:dyDescent="0.35">
      <c r="A73" s="120"/>
      <c r="B73" s="82" t="s">
        <v>46</v>
      </c>
      <c r="C73" s="77">
        <v>14.559999999999999</v>
      </c>
      <c r="D73" s="120" t="s">
        <v>61</v>
      </c>
      <c r="E73" s="131"/>
      <c r="F73" s="131"/>
      <c r="G73" s="131"/>
      <c r="H73" s="131"/>
      <c r="I73" s="132"/>
      <c r="J73" s="77"/>
    </row>
    <row r="74" spans="1:12" x14ac:dyDescent="0.35">
      <c r="A74" s="120"/>
      <c r="B74" s="121" t="s">
        <v>50</v>
      </c>
      <c r="C74" s="77"/>
      <c r="D74" s="120"/>
      <c r="E74" s="77"/>
      <c r="F74" s="77"/>
      <c r="G74" s="77"/>
      <c r="H74" s="77"/>
      <c r="I74" s="122"/>
      <c r="J74" s="77"/>
    </row>
    <row r="75" spans="1:12" x14ac:dyDescent="0.35">
      <c r="A75" s="120"/>
      <c r="B75" s="77" t="s">
        <v>52</v>
      </c>
      <c r="C75" s="77">
        <v>36.26</v>
      </c>
      <c r="D75" s="120" t="s">
        <v>61</v>
      </c>
      <c r="E75" s="131"/>
      <c r="F75" s="131"/>
      <c r="G75" s="131"/>
      <c r="H75" s="131"/>
      <c r="I75" s="132"/>
      <c r="J75" s="77"/>
    </row>
    <row r="76" spans="1:12" x14ac:dyDescent="0.35">
      <c r="A76" s="120"/>
      <c r="B76" s="77" t="s">
        <v>53</v>
      </c>
      <c r="C76" s="135">
        <v>38.5</v>
      </c>
      <c r="D76" s="120" t="s">
        <v>61</v>
      </c>
      <c r="E76" s="131"/>
      <c r="F76" s="131"/>
      <c r="G76" s="131"/>
      <c r="H76" s="131"/>
      <c r="I76" s="132"/>
      <c r="J76" s="77"/>
    </row>
    <row r="77" spans="1:12" x14ac:dyDescent="0.35">
      <c r="A77" s="120"/>
      <c r="B77" s="121" t="s">
        <v>54</v>
      </c>
      <c r="C77" s="77"/>
      <c r="D77" s="120"/>
      <c r="E77" s="77"/>
      <c r="F77" s="77"/>
      <c r="G77" s="77"/>
      <c r="H77" s="77"/>
      <c r="I77" s="122"/>
      <c r="J77" s="77"/>
    </row>
    <row r="78" spans="1:12" x14ac:dyDescent="0.35">
      <c r="A78" s="120"/>
      <c r="B78" s="77" t="s">
        <v>49</v>
      </c>
      <c r="C78" s="77">
        <v>16.05</v>
      </c>
      <c r="D78" s="120" t="s">
        <v>63</v>
      </c>
      <c r="E78" s="131"/>
      <c r="F78" s="131"/>
      <c r="G78" s="131"/>
      <c r="H78" s="131"/>
      <c r="I78" s="132"/>
      <c r="J78" s="77"/>
    </row>
    <row r="79" spans="1:12" x14ac:dyDescent="0.35">
      <c r="A79" s="120"/>
      <c r="B79" s="121" t="s">
        <v>55</v>
      </c>
      <c r="C79" s="77"/>
      <c r="D79" s="120"/>
      <c r="E79" s="77"/>
      <c r="F79" s="77"/>
      <c r="G79" s="77"/>
      <c r="H79" s="77"/>
      <c r="I79" s="122"/>
      <c r="J79" s="77"/>
    </row>
    <row r="80" spans="1:12" ht="82.7" x14ac:dyDescent="0.35">
      <c r="A80" s="120"/>
      <c r="B80" s="82" t="s">
        <v>56</v>
      </c>
      <c r="C80" s="77">
        <v>1</v>
      </c>
      <c r="D80" s="120" t="s">
        <v>62</v>
      </c>
      <c r="E80" s="77"/>
      <c r="F80" s="77"/>
      <c r="G80" s="131"/>
      <c r="H80" s="131"/>
      <c r="I80" s="132"/>
      <c r="J80" s="134" t="s">
        <v>69</v>
      </c>
    </row>
    <row r="81" spans="1:13" x14ac:dyDescent="0.35">
      <c r="A81" s="120"/>
      <c r="B81" s="82"/>
      <c r="C81" s="77"/>
      <c r="D81" s="120"/>
      <c r="E81" s="77"/>
      <c r="F81" s="77"/>
      <c r="G81" s="77"/>
      <c r="H81" s="77"/>
      <c r="I81" s="122"/>
      <c r="J81" s="77"/>
    </row>
    <row r="82" spans="1:13" x14ac:dyDescent="0.35">
      <c r="A82" s="124" t="s">
        <v>90</v>
      </c>
      <c r="B82" s="125" t="s">
        <v>67</v>
      </c>
      <c r="C82" s="126">
        <v>17.16</v>
      </c>
      <c r="D82" s="124" t="s">
        <v>61</v>
      </c>
      <c r="E82" s="126"/>
      <c r="F82" s="126"/>
      <c r="G82" s="126"/>
      <c r="H82" s="126"/>
      <c r="I82" s="128">
        <f>SUM(I83:I90)</f>
        <v>0</v>
      </c>
      <c r="J82" s="126"/>
      <c r="K82" s="129"/>
      <c r="L82" s="130">
        <f>+I82/C82</f>
        <v>0</v>
      </c>
    </row>
    <row r="83" spans="1:13" x14ac:dyDescent="0.35">
      <c r="A83" s="120"/>
      <c r="B83" s="121" t="s">
        <v>51</v>
      </c>
      <c r="C83" s="77"/>
      <c r="D83" s="120"/>
      <c r="E83" s="77"/>
      <c r="F83" s="77"/>
      <c r="G83" s="77"/>
      <c r="H83" s="77"/>
      <c r="I83" s="122"/>
      <c r="J83" s="77"/>
    </row>
    <row r="84" spans="1:13" ht="41.35" x14ac:dyDescent="0.35">
      <c r="A84" s="120"/>
      <c r="B84" s="82" t="s">
        <v>46</v>
      </c>
      <c r="C84" s="77">
        <v>2.38</v>
      </c>
      <c r="D84" s="120" t="s">
        <v>61</v>
      </c>
      <c r="E84" s="131"/>
      <c r="F84" s="131"/>
      <c r="G84" s="131"/>
      <c r="H84" s="131"/>
      <c r="I84" s="132"/>
      <c r="J84" s="77"/>
    </row>
    <row r="85" spans="1:13" x14ac:dyDescent="0.35">
      <c r="A85" s="120"/>
      <c r="B85" s="121" t="s">
        <v>50</v>
      </c>
      <c r="C85" s="77"/>
      <c r="D85" s="120"/>
      <c r="E85" s="77"/>
      <c r="F85" s="77"/>
      <c r="G85" s="77"/>
      <c r="H85" s="77"/>
      <c r="I85" s="122"/>
      <c r="J85" s="77"/>
    </row>
    <row r="86" spans="1:13" x14ac:dyDescent="0.35">
      <c r="A86" s="120"/>
      <c r="B86" s="77" t="s">
        <v>53</v>
      </c>
      <c r="C86" s="77">
        <v>31.108000000000001</v>
      </c>
      <c r="D86" s="120" t="s">
        <v>61</v>
      </c>
      <c r="E86" s="131"/>
      <c r="F86" s="131"/>
      <c r="G86" s="131"/>
      <c r="H86" s="131"/>
      <c r="I86" s="132"/>
      <c r="J86" s="77"/>
    </row>
    <row r="87" spans="1:13" x14ac:dyDescent="0.35">
      <c r="A87" s="120"/>
      <c r="B87" s="121" t="s">
        <v>54</v>
      </c>
      <c r="C87" s="77"/>
      <c r="D87" s="120"/>
      <c r="E87" s="77"/>
      <c r="F87" s="77"/>
      <c r="G87" s="77"/>
      <c r="H87" s="77"/>
      <c r="I87" s="122"/>
      <c r="J87" s="77"/>
    </row>
    <row r="88" spans="1:13" x14ac:dyDescent="0.35">
      <c r="A88" s="120"/>
      <c r="B88" s="77" t="s">
        <v>49</v>
      </c>
      <c r="C88" s="77">
        <v>11.110000000000001</v>
      </c>
      <c r="D88" s="120" t="s">
        <v>63</v>
      </c>
      <c r="E88" s="131"/>
      <c r="F88" s="131"/>
      <c r="G88" s="131"/>
      <c r="H88" s="131"/>
      <c r="I88" s="132"/>
      <c r="J88" s="77"/>
    </row>
    <row r="89" spans="1:13" x14ac:dyDescent="0.35">
      <c r="A89" s="120"/>
      <c r="B89" s="121" t="s">
        <v>55</v>
      </c>
      <c r="C89" s="77"/>
      <c r="D89" s="120"/>
      <c r="E89" s="77"/>
      <c r="F89" s="77"/>
      <c r="G89" s="77"/>
      <c r="H89" s="77"/>
      <c r="I89" s="122"/>
      <c r="J89" s="77"/>
    </row>
    <row r="90" spans="1:13" ht="82.7" x14ac:dyDescent="0.35">
      <c r="A90" s="120"/>
      <c r="B90" s="82" t="s">
        <v>56</v>
      </c>
      <c r="C90" s="77">
        <v>1</v>
      </c>
      <c r="D90" s="120" t="s">
        <v>62</v>
      </c>
      <c r="E90" s="77"/>
      <c r="F90" s="77"/>
      <c r="G90" s="131"/>
      <c r="H90" s="131"/>
      <c r="I90" s="132"/>
      <c r="J90" s="134" t="s">
        <v>69</v>
      </c>
    </row>
    <row r="91" spans="1:13" x14ac:dyDescent="0.35">
      <c r="A91" s="120"/>
      <c r="B91" s="82"/>
      <c r="C91" s="77"/>
      <c r="D91" s="120"/>
      <c r="E91" s="77"/>
      <c r="F91" s="77"/>
      <c r="G91" s="77"/>
      <c r="H91" s="77"/>
      <c r="I91" s="122"/>
      <c r="J91" s="77"/>
    </row>
    <row r="92" spans="1:13" x14ac:dyDescent="0.35">
      <c r="A92" s="88"/>
      <c r="B92" s="136" t="s">
        <v>71</v>
      </c>
      <c r="C92" s="137"/>
      <c r="D92" s="137"/>
      <c r="E92" s="137"/>
      <c r="F92" s="137"/>
      <c r="G92" s="137"/>
      <c r="H92" s="137"/>
      <c r="I92" s="138">
        <f>SUM(I14:I91)/2</f>
        <v>0</v>
      </c>
      <c r="J92" s="139"/>
    </row>
    <row r="93" spans="1:13" x14ac:dyDescent="0.35">
      <c r="A93" s="120"/>
      <c r="B93" s="140"/>
      <c r="C93" s="77"/>
      <c r="D93" s="120"/>
      <c r="E93" s="131"/>
      <c r="F93" s="131"/>
      <c r="G93" s="131"/>
      <c r="H93" s="131"/>
      <c r="I93" s="132"/>
      <c r="J93" s="77"/>
    </row>
    <row r="94" spans="1:13" ht="41.35" x14ac:dyDescent="0.35">
      <c r="A94" s="120">
        <v>2</v>
      </c>
      <c r="B94" s="141" t="s">
        <v>70</v>
      </c>
      <c r="C94" s="77"/>
      <c r="D94" s="120"/>
      <c r="E94" s="131"/>
      <c r="F94" s="131"/>
      <c r="G94" s="131"/>
      <c r="H94" s="131"/>
      <c r="I94" s="132"/>
      <c r="J94" s="77"/>
    </row>
    <row r="95" spans="1:13" x14ac:dyDescent="0.35">
      <c r="A95" s="120"/>
      <c r="B95" s="141"/>
      <c r="C95" s="77"/>
      <c r="D95" s="120"/>
      <c r="E95" s="131"/>
      <c r="F95" s="131"/>
      <c r="G95" s="131"/>
      <c r="H95" s="131"/>
      <c r="I95" s="132"/>
      <c r="J95" s="77"/>
    </row>
    <row r="96" spans="1:13" s="66" customFormat="1" x14ac:dyDescent="0.35">
      <c r="A96" s="142" t="s">
        <v>195</v>
      </c>
      <c r="B96" s="143" t="s">
        <v>202</v>
      </c>
      <c r="C96" s="144"/>
      <c r="D96" s="142"/>
      <c r="E96" s="145"/>
      <c r="F96" s="145"/>
      <c r="G96" s="145"/>
      <c r="H96" s="145"/>
      <c r="I96" s="146"/>
      <c r="J96" s="144"/>
      <c r="L96" s="63"/>
      <c r="M96" s="63"/>
    </row>
    <row r="97" spans="1:13" s="66" customFormat="1" x14ac:dyDescent="0.35">
      <c r="A97" s="142"/>
      <c r="B97" s="143"/>
      <c r="C97" s="144"/>
      <c r="D97" s="142"/>
      <c r="E97" s="145"/>
      <c r="F97" s="145"/>
      <c r="G97" s="145"/>
      <c r="H97" s="145"/>
      <c r="I97" s="146"/>
      <c r="J97" s="144"/>
      <c r="L97" s="63"/>
      <c r="M97" s="63"/>
    </row>
    <row r="98" spans="1:13" x14ac:dyDescent="0.35">
      <c r="A98" s="124">
        <v>2.1</v>
      </c>
      <c r="B98" s="125" t="s">
        <v>194</v>
      </c>
      <c r="C98" s="126"/>
      <c r="D98" s="124"/>
      <c r="E98" s="127"/>
      <c r="F98" s="127"/>
      <c r="G98" s="127"/>
      <c r="H98" s="127"/>
      <c r="I98" s="128">
        <f>SUM(I99:I101)</f>
        <v>0</v>
      </c>
      <c r="J98" s="126"/>
      <c r="L98" s="63">
        <f>SUM(I98:I116)/2</f>
        <v>0</v>
      </c>
    </row>
    <row r="99" spans="1:13" x14ac:dyDescent="0.35">
      <c r="A99" s="120" t="s">
        <v>106</v>
      </c>
      <c r="B99" s="82" t="s">
        <v>85</v>
      </c>
      <c r="C99" s="77">
        <v>1</v>
      </c>
      <c r="D99" s="120" t="s">
        <v>2</v>
      </c>
      <c r="E99" s="131"/>
      <c r="F99" s="131"/>
      <c r="G99" s="131"/>
      <c r="H99" s="131"/>
      <c r="I99" s="132"/>
      <c r="J99" s="131"/>
    </row>
    <row r="100" spans="1:13" x14ac:dyDescent="0.35">
      <c r="A100" s="120" t="s">
        <v>107</v>
      </c>
      <c r="B100" s="82" t="s">
        <v>163</v>
      </c>
      <c r="C100" s="77">
        <v>1</v>
      </c>
      <c r="D100" s="120" t="s">
        <v>2</v>
      </c>
      <c r="E100" s="131"/>
      <c r="F100" s="131"/>
      <c r="G100" s="131"/>
      <c r="H100" s="131"/>
      <c r="I100" s="132"/>
      <c r="J100" s="131"/>
    </row>
    <row r="101" spans="1:13" x14ac:dyDescent="0.35">
      <c r="A101" s="120" t="s">
        <v>112</v>
      </c>
      <c r="B101" s="82" t="s">
        <v>111</v>
      </c>
      <c r="C101" s="77">
        <v>1</v>
      </c>
      <c r="D101" s="133" t="s">
        <v>2</v>
      </c>
      <c r="E101" s="131"/>
      <c r="F101" s="131"/>
      <c r="G101" s="131"/>
      <c r="H101" s="131"/>
      <c r="I101" s="132"/>
      <c r="J101" s="131"/>
    </row>
    <row r="102" spans="1:13" x14ac:dyDescent="0.35">
      <c r="A102" s="124">
        <v>2.2000000000000002</v>
      </c>
      <c r="B102" s="125" t="s">
        <v>93</v>
      </c>
      <c r="C102" s="126"/>
      <c r="D102" s="124"/>
      <c r="E102" s="127"/>
      <c r="F102" s="127"/>
      <c r="G102" s="127"/>
      <c r="H102" s="127"/>
      <c r="I102" s="128">
        <f>SUM(I103:I104)</f>
        <v>0</v>
      </c>
      <c r="J102" s="126"/>
    </row>
    <row r="103" spans="1:13" x14ac:dyDescent="0.35">
      <c r="A103" s="120"/>
      <c r="B103" s="147" t="s">
        <v>126</v>
      </c>
      <c r="C103" s="77">
        <v>17</v>
      </c>
      <c r="D103" s="120" t="s">
        <v>74</v>
      </c>
      <c r="E103" s="131"/>
      <c r="F103" s="131"/>
      <c r="G103" s="131"/>
      <c r="H103" s="131"/>
      <c r="I103" s="132"/>
      <c r="J103" s="77"/>
    </row>
    <row r="104" spans="1:13" x14ac:dyDescent="0.35">
      <c r="A104" s="120"/>
      <c r="B104" s="147" t="s">
        <v>125</v>
      </c>
      <c r="C104" s="77">
        <v>9</v>
      </c>
      <c r="D104" s="120" t="s">
        <v>74</v>
      </c>
      <c r="E104" s="131"/>
      <c r="F104" s="131"/>
      <c r="G104" s="131"/>
      <c r="H104" s="131"/>
      <c r="I104" s="132"/>
      <c r="J104" s="77"/>
    </row>
    <row r="105" spans="1:13" x14ac:dyDescent="0.35">
      <c r="A105" s="124">
        <v>2.2999999999999998</v>
      </c>
      <c r="B105" s="125" t="s">
        <v>94</v>
      </c>
      <c r="C105" s="126"/>
      <c r="D105" s="124"/>
      <c r="E105" s="127"/>
      <c r="F105" s="127"/>
      <c r="G105" s="127"/>
      <c r="H105" s="127"/>
      <c r="I105" s="128">
        <f>SUM(I106:I109)</f>
        <v>0</v>
      </c>
      <c r="J105" s="126"/>
    </row>
    <row r="106" spans="1:13" x14ac:dyDescent="0.35">
      <c r="A106" s="120"/>
      <c r="B106" s="77" t="s">
        <v>165</v>
      </c>
      <c r="C106" s="77">
        <v>156</v>
      </c>
      <c r="D106" s="120" t="s">
        <v>75</v>
      </c>
      <c r="E106" s="131"/>
      <c r="F106" s="131"/>
      <c r="G106" s="131"/>
      <c r="H106" s="131"/>
      <c r="I106" s="132"/>
      <c r="J106" s="77"/>
    </row>
    <row r="107" spans="1:13" x14ac:dyDescent="0.35">
      <c r="A107" s="120"/>
      <c r="B107" s="77" t="s">
        <v>166</v>
      </c>
      <c r="C107" s="77">
        <v>102.5</v>
      </c>
      <c r="D107" s="120" t="s">
        <v>75</v>
      </c>
      <c r="E107" s="131"/>
      <c r="F107" s="131"/>
      <c r="G107" s="131"/>
      <c r="H107" s="131"/>
      <c r="I107" s="132"/>
      <c r="J107" s="77"/>
    </row>
    <row r="108" spans="1:13" x14ac:dyDescent="0.35">
      <c r="A108" s="120"/>
      <c r="B108" s="77" t="s">
        <v>76</v>
      </c>
      <c r="C108" s="77">
        <v>65</v>
      </c>
      <c r="D108" s="120" t="s">
        <v>75</v>
      </c>
      <c r="E108" s="131"/>
      <c r="F108" s="131"/>
      <c r="G108" s="131"/>
      <c r="H108" s="131"/>
      <c r="I108" s="132"/>
      <c r="J108" s="77"/>
    </row>
    <row r="109" spans="1:13" x14ac:dyDescent="0.35">
      <c r="A109" s="120"/>
      <c r="B109" s="77" t="s">
        <v>77</v>
      </c>
      <c r="C109" s="77">
        <v>1</v>
      </c>
      <c r="D109" s="120" t="s">
        <v>78</v>
      </c>
      <c r="E109" s="131"/>
      <c r="F109" s="131"/>
      <c r="G109" s="131"/>
      <c r="H109" s="131"/>
      <c r="I109" s="132"/>
      <c r="J109" s="148"/>
    </row>
    <row r="110" spans="1:13" x14ac:dyDescent="0.35">
      <c r="A110" s="124">
        <f>+A105+0.1</f>
        <v>2.4</v>
      </c>
      <c r="B110" s="125" t="s">
        <v>92</v>
      </c>
      <c r="C110" s="126"/>
      <c r="D110" s="124"/>
      <c r="E110" s="127"/>
      <c r="F110" s="127"/>
      <c r="G110" s="127"/>
      <c r="H110" s="127"/>
      <c r="I110" s="128">
        <f>SUM(I111:I113)</f>
        <v>0</v>
      </c>
      <c r="J110" s="126"/>
    </row>
    <row r="111" spans="1:13" x14ac:dyDescent="0.35">
      <c r="A111" s="120"/>
      <c r="B111" s="147" t="s">
        <v>167</v>
      </c>
      <c r="C111" s="77">
        <v>3142.7300000000005</v>
      </c>
      <c r="D111" s="120" t="s">
        <v>75</v>
      </c>
      <c r="E111" s="131"/>
      <c r="F111" s="131"/>
      <c r="G111" s="131"/>
      <c r="H111" s="131"/>
      <c r="I111" s="132"/>
      <c r="J111" s="77"/>
    </row>
    <row r="112" spans="1:13" x14ac:dyDescent="0.35">
      <c r="A112" s="120"/>
      <c r="B112" s="147" t="s">
        <v>168</v>
      </c>
      <c r="C112" s="77">
        <v>1835.6999999999998</v>
      </c>
      <c r="D112" s="120" t="s">
        <v>75</v>
      </c>
      <c r="E112" s="131"/>
      <c r="F112" s="131"/>
      <c r="G112" s="131"/>
      <c r="H112" s="131"/>
      <c r="I112" s="132"/>
      <c r="J112" s="77"/>
    </row>
    <row r="113" spans="1:13" x14ac:dyDescent="0.35">
      <c r="A113" s="120"/>
      <c r="B113" s="77" t="s">
        <v>77</v>
      </c>
      <c r="C113" s="77">
        <v>1</v>
      </c>
      <c r="D113" s="120" t="s">
        <v>78</v>
      </c>
      <c r="E113" s="131"/>
      <c r="F113" s="131"/>
      <c r="G113" s="131"/>
      <c r="H113" s="131"/>
      <c r="I113" s="132"/>
      <c r="J113" s="77"/>
    </row>
    <row r="114" spans="1:13" x14ac:dyDescent="0.35">
      <c r="A114" s="124">
        <f>+A110+0.1</f>
        <v>2.5</v>
      </c>
      <c r="B114" s="125" t="s">
        <v>91</v>
      </c>
      <c r="C114" s="126"/>
      <c r="D114" s="124"/>
      <c r="E114" s="127"/>
      <c r="F114" s="127"/>
      <c r="G114" s="127"/>
      <c r="H114" s="127"/>
      <c r="I114" s="128">
        <f>SUM(I115:I116)</f>
        <v>0</v>
      </c>
      <c r="J114" s="126"/>
    </row>
    <row r="115" spans="1:13" x14ac:dyDescent="0.35">
      <c r="A115" s="120"/>
      <c r="B115" s="82" t="s">
        <v>123</v>
      </c>
      <c r="C115" s="77">
        <v>78</v>
      </c>
      <c r="D115" s="120" t="s">
        <v>81</v>
      </c>
      <c r="E115" s="131"/>
      <c r="F115" s="131"/>
      <c r="G115" s="131"/>
      <c r="H115" s="131"/>
      <c r="I115" s="132"/>
      <c r="J115" s="77"/>
    </row>
    <row r="116" spans="1:13" x14ac:dyDescent="0.35">
      <c r="A116" s="120"/>
      <c r="B116" s="82" t="s">
        <v>122</v>
      </c>
      <c r="C116" s="77">
        <v>70</v>
      </c>
      <c r="D116" s="120" t="s">
        <v>81</v>
      </c>
      <c r="E116" s="131"/>
      <c r="F116" s="131"/>
      <c r="G116" s="131"/>
      <c r="H116" s="131"/>
      <c r="I116" s="132"/>
      <c r="J116" s="77"/>
    </row>
    <row r="117" spans="1:13" x14ac:dyDescent="0.35">
      <c r="A117" s="120"/>
      <c r="B117" s="82"/>
      <c r="C117" s="77"/>
      <c r="D117" s="120"/>
      <c r="E117" s="131"/>
      <c r="F117" s="131"/>
      <c r="G117" s="131"/>
      <c r="H117" s="131"/>
      <c r="I117" s="132"/>
      <c r="J117" s="77"/>
    </row>
    <row r="118" spans="1:13" s="66" customFormat="1" x14ac:dyDescent="0.35">
      <c r="A118" s="142" t="s">
        <v>196</v>
      </c>
      <c r="B118" s="143" t="s">
        <v>203</v>
      </c>
      <c r="C118" s="144"/>
      <c r="D118" s="142"/>
      <c r="E118" s="145"/>
      <c r="F118" s="145"/>
      <c r="G118" s="145"/>
      <c r="H118" s="145"/>
      <c r="I118" s="146"/>
      <c r="J118" s="144"/>
      <c r="L118" s="149"/>
    </row>
    <row r="119" spans="1:13" s="66" customFormat="1" x14ac:dyDescent="0.35">
      <c r="A119" s="142"/>
      <c r="B119" s="143"/>
      <c r="C119" s="144"/>
      <c r="D119" s="142"/>
      <c r="E119" s="145"/>
      <c r="F119" s="145"/>
      <c r="G119" s="145"/>
      <c r="H119" s="145"/>
      <c r="I119" s="146"/>
      <c r="J119" s="144"/>
      <c r="L119" s="149"/>
    </row>
    <row r="120" spans="1:13" x14ac:dyDescent="0.35">
      <c r="A120" s="124">
        <v>2.1</v>
      </c>
      <c r="B120" s="125" t="s">
        <v>194</v>
      </c>
      <c r="C120" s="126"/>
      <c r="D120" s="124"/>
      <c r="E120" s="127"/>
      <c r="F120" s="127"/>
      <c r="G120" s="127"/>
      <c r="H120" s="127"/>
      <c r="I120" s="128">
        <f>SUM(I121:I123)</f>
        <v>0</v>
      </c>
      <c r="J120" s="126"/>
      <c r="L120" s="130"/>
      <c r="M120" s="129"/>
    </row>
    <row r="121" spans="1:13" x14ac:dyDescent="0.35">
      <c r="A121" s="120" t="s">
        <v>106</v>
      </c>
      <c r="B121" s="82" t="s">
        <v>85</v>
      </c>
      <c r="C121" s="77">
        <v>1</v>
      </c>
      <c r="D121" s="120" t="s">
        <v>2</v>
      </c>
      <c r="E121" s="131"/>
      <c r="F121" s="131"/>
      <c r="G121" s="131"/>
      <c r="H121" s="131"/>
      <c r="I121" s="132"/>
      <c r="J121" s="131"/>
    </row>
    <row r="122" spans="1:13" x14ac:dyDescent="0.35">
      <c r="A122" s="120" t="s">
        <v>107</v>
      </c>
      <c r="B122" s="82" t="s">
        <v>163</v>
      </c>
      <c r="C122" s="77">
        <v>1</v>
      </c>
      <c r="D122" s="120" t="s">
        <v>2</v>
      </c>
      <c r="E122" s="131"/>
      <c r="F122" s="131"/>
      <c r="G122" s="131"/>
      <c r="H122" s="131"/>
      <c r="I122" s="132"/>
      <c r="J122" s="131"/>
    </row>
    <row r="123" spans="1:13" x14ac:dyDescent="0.35">
      <c r="A123" s="120" t="s">
        <v>112</v>
      </c>
      <c r="B123" s="82" t="s">
        <v>111</v>
      </c>
      <c r="C123" s="77">
        <v>1</v>
      </c>
      <c r="D123" s="133" t="s">
        <v>2</v>
      </c>
      <c r="E123" s="131"/>
      <c r="F123" s="131"/>
      <c r="G123" s="131"/>
      <c r="H123" s="131"/>
      <c r="I123" s="132"/>
      <c r="J123" s="131"/>
    </row>
    <row r="124" spans="1:13" x14ac:dyDescent="0.35">
      <c r="A124" s="124">
        <v>2.2000000000000002</v>
      </c>
      <c r="B124" s="125" t="s">
        <v>93</v>
      </c>
      <c r="C124" s="126"/>
      <c r="D124" s="124"/>
      <c r="E124" s="127"/>
      <c r="F124" s="127"/>
      <c r="G124" s="127"/>
      <c r="H124" s="127"/>
      <c r="I124" s="128">
        <f>SUM(I125:I127)</f>
        <v>0</v>
      </c>
      <c r="J124" s="126"/>
      <c r="L124" s="130"/>
    </row>
    <row r="125" spans="1:13" x14ac:dyDescent="0.35">
      <c r="A125" s="120"/>
      <c r="B125" s="77" t="s">
        <v>72</v>
      </c>
      <c r="C125" s="77">
        <v>2</v>
      </c>
      <c r="D125" s="120" t="s">
        <v>73</v>
      </c>
      <c r="E125" s="131"/>
      <c r="F125" s="131"/>
      <c r="G125" s="131"/>
      <c r="H125" s="131"/>
      <c r="I125" s="132"/>
      <c r="J125" s="77"/>
    </row>
    <row r="126" spans="1:13" x14ac:dyDescent="0.35">
      <c r="A126" s="120"/>
      <c r="B126" s="147" t="s">
        <v>126</v>
      </c>
      <c r="C126" s="77">
        <v>21</v>
      </c>
      <c r="D126" s="120" t="s">
        <v>74</v>
      </c>
      <c r="E126" s="131"/>
      <c r="F126" s="131"/>
      <c r="G126" s="131"/>
      <c r="H126" s="131"/>
      <c r="I126" s="132"/>
      <c r="J126" s="77"/>
    </row>
    <row r="127" spans="1:13" x14ac:dyDescent="0.35">
      <c r="A127" s="120"/>
      <c r="B127" s="147" t="s">
        <v>125</v>
      </c>
      <c r="C127" s="77">
        <v>19</v>
      </c>
      <c r="D127" s="120" t="s">
        <v>74</v>
      </c>
      <c r="E127" s="131"/>
      <c r="F127" s="131"/>
      <c r="G127" s="131"/>
      <c r="H127" s="131"/>
      <c r="I127" s="132"/>
      <c r="J127" s="77"/>
    </row>
    <row r="128" spans="1:13" x14ac:dyDescent="0.35">
      <c r="A128" s="124">
        <v>2.2999999999999998</v>
      </c>
      <c r="B128" s="125" t="s">
        <v>94</v>
      </c>
      <c r="C128" s="126"/>
      <c r="D128" s="124"/>
      <c r="E128" s="127"/>
      <c r="F128" s="127"/>
      <c r="G128" s="127"/>
      <c r="H128" s="127"/>
      <c r="I128" s="128">
        <f>SUM(I129:I132)</f>
        <v>0</v>
      </c>
      <c r="J128" s="126"/>
      <c r="L128" s="130"/>
    </row>
    <row r="129" spans="1:12" x14ac:dyDescent="0.35">
      <c r="A129" s="120"/>
      <c r="B129" s="77" t="s">
        <v>165</v>
      </c>
      <c r="C129" s="77">
        <v>214</v>
      </c>
      <c r="D129" s="120" t="s">
        <v>75</v>
      </c>
      <c r="E129" s="131"/>
      <c r="F129" s="131"/>
      <c r="G129" s="131"/>
      <c r="H129" s="131"/>
      <c r="I129" s="132"/>
      <c r="J129" s="77"/>
      <c r="L129" s="129"/>
    </row>
    <row r="130" spans="1:12" x14ac:dyDescent="0.35">
      <c r="A130" s="120"/>
      <c r="B130" s="77" t="s">
        <v>166</v>
      </c>
      <c r="C130" s="77">
        <v>102.5</v>
      </c>
      <c r="D130" s="120" t="s">
        <v>75</v>
      </c>
      <c r="E130" s="131"/>
      <c r="F130" s="131"/>
      <c r="G130" s="131"/>
      <c r="H130" s="131"/>
      <c r="I130" s="132"/>
      <c r="J130" s="77"/>
      <c r="L130" s="129"/>
    </row>
    <row r="131" spans="1:12" x14ac:dyDescent="0.35">
      <c r="A131" s="120"/>
      <c r="B131" s="77" t="s">
        <v>76</v>
      </c>
      <c r="C131" s="77">
        <v>115</v>
      </c>
      <c r="D131" s="120" t="s">
        <v>75</v>
      </c>
      <c r="E131" s="131"/>
      <c r="F131" s="131"/>
      <c r="G131" s="131"/>
      <c r="H131" s="131"/>
      <c r="I131" s="132"/>
      <c r="J131" s="77"/>
      <c r="L131" s="129"/>
    </row>
    <row r="132" spans="1:12" x14ac:dyDescent="0.35">
      <c r="A132" s="120"/>
      <c r="B132" s="77" t="s">
        <v>77</v>
      </c>
      <c r="C132" s="77">
        <v>1</v>
      </c>
      <c r="D132" s="120" t="s">
        <v>78</v>
      </c>
      <c r="E132" s="131"/>
      <c r="F132" s="131"/>
      <c r="G132" s="131"/>
      <c r="H132" s="131"/>
      <c r="I132" s="132"/>
      <c r="J132" s="148"/>
      <c r="L132" s="129"/>
    </row>
    <row r="133" spans="1:12" x14ac:dyDescent="0.35">
      <c r="A133" s="124">
        <f>+A128+0.1</f>
        <v>2.4</v>
      </c>
      <c r="B133" s="125" t="s">
        <v>92</v>
      </c>
      <c r="C133" s="126"/>
      <c r="D133" s="124"/>
      <c r="E133" s="127"/>
      <c r="F133" s="127"/>
      <c r="G133" s="127"/>
      <c r="H133" s="127"/>
      <c r="I133" s="128">
        <f>SUM(I134:I138)</f>
        <v>0</v>
      </c>
      <c r="J133" s="126"/>
      <c r="L133" s="130"/>
    </row>
    <row r="134" spans="1:12" x14ac:dyDescent="0.35">
      <c r="A134" s="120"/>
      <c r="B134" s="147" t="s">
        <v>167</v>
      </c>
      <c r="C134" s="77">
        <v>7694.2699999999995</v>
      </c>
      <c r="D134" s="120" t="s">
        <v>75</v>
      </c>
      <c r="E134" s="131"/>
      <c r="F134" s="131"/>
      <c r="G134" s="131"/>
      <c r="H134" s="131"/>
      <c r="I134" s="132"/>
      <c r="J134" s="77"/>
    </row>
    <row r="135" spans="1:12" x14ac:dyDescent="0.35">
      <c r="A135" s="120"/>
      <c r="B135" s="147" t="s">
        <v>168</v>
      </c>
      <c r="C135" s="77">
        <v>4494.3</v>
      </c>
      <c r="D135" s="120" t="s">
        <v>75</v>
      </c>
      <c r="E135" s="131"/>
      <c r="F135" s="131"/>
      <c r="G135" s="131"/>
      <c r="H135" s="131"/>
      <c r="I135" s="132"/>
      <c r="J135" s="77"/>
    </row>
    <row r="136" spans="1:12" x14ac:dyDescent="0.35">
      <c r="A136" s="120"/>
      <c r="B136" s="77" t="s">
        <v>79</v>
      </c>
      <c r="C136" s="77">
        <v>30</v>
      </c>
      <c r="D136" s="120" t="s">
        <v>75</v>
      </c>
      <c r="E136" s="131"/>
      <c r="F136" s="131"/>
      <c r="G136" s="131"/>
      <c r="H136" s="131"/>
      <c r="I136" s="132"/>
      <c r="J136" s="77"/>
    </row>
    <row r="137" spans="1:12" x14ac:dyDescent="0.35">
      <c r="A137" s="120"/>
      <c r="B137" s="77" t="s">
        <v>80</v>
      </c>
      <c r="C137" s="77">
        <v>120</v>
      </c>
      <c r="D137" s="120" t="s">
        <v>75</v>
      </c>
      <c r="E137" s="131"/>
      <c r="F137" s="131"/>
      <c r="G137" s="131"/>
      <c r="H137" s="131"/>
      <c r="I137" s="132"/>
      <c r="J137" s="77"/>
    </row>
    <row r="138" spans="1:12" x14ac:dyDescent="0.35">
      <c r="A138" s="120"/>
      <c r="B138" s="77" t="s">
        <v>77</v>
      </c>
      <c r="C138" s="77">
        <v>1</v>
      </c>
      <c r="D138" s="120" t="s">
        <v>78</v>
      </c>
      <c r="E138" s="131"/>
      <c r="F138" s="131"/>
      <c r="G138" s="131"/>
      <c r="H138" s="131"/>
      <c r="I138" s="132"/>
      <c r="J138" s="77"/>
    </row>
    <row r="139" spans="1:12" x14ac:dyDescent="0.35">
      <c r="A139" s="124">
        <f>+A133+0.1</f>
        <v>2.5</v>
      </c>
      <c r="B139" s="125" t="s">
        <v>91</v>
      </c>
      <c r="C139" s="126"/>
      <c r="D139" s="124"/>
      <c r="E139" s="127"/>
      <c r="F139" s="127"/>
      <c r="G139" s="127"/>
      <c r="H139" s="127"/>
      <c r="I139" s="128">
        <f>SUM(I140:I141)</f>
        <v>0</v>
      </c>
      <c r="J139" s="126"/>
      <c r="L139" s="130"/>
    </row>
    <row r="140" spans="1:12" x14ac:dyDescent="0.35">
      <c r="A140" s="120"/>
      <c r="B140" s="82" t="s">
        <v>123</v>
      </c>
      <c r="C140" s="77">
        <v>157</v>
      </c>
      <c r="D140" s="120" t="s">
        <v>81</v>
      </c>
      <c r="E140" s="131"/>
      <c r="F140" s="131"/>
      <c r="G140" s="131"/>
      <c r="H140" s="131"/>
      <c r="I140" s="132"/>
      <c r="J140" s="77"/>
    </row>
    <row r="141" spans="1:12" x14ac:dyDescent="0.35">
      <c r="A141" s="120"/>
      <c r="B141" s="82" t="s">
        <v>122</v>
      </c>
      <c r="C141" s="77">
        <v>111</v>
      </c>
      <c r="D141" s="120" t="s">
        <v>81</v>
      </c>
      <c r="E141" s="131"/>
      <c r="F141" s="131"/>
      <c r="G141" s="131"/>
      <c r="H141" s="131"/>
      <c r="I141" s="132"/>
      <c r="J141" s="77"/>
    </row>
    <row r="142" spans="1:12" ht="41.35" x14ac:dyDescent="0.35">
      <c r="A142" s="88"/>
      <c r="B142" s="150" t="s">
        <v>197</v>
      </c>
      <c r="C142" s="137"/>
      <c r="D142" s="137"/>
      <c r="E142" s="137"/>
      <c r="F142" s="137"/>
      <c r="G142" s="137"/>
      <c r="H142" s="137"/>
      <c r="I142" s="138">
        <f>+SUM(I98:I141)/2</f>
        <v>0</v>
      </c>
      <c r="J142" s="139"/>
    </row>
    <row r="143" spans="1:12" x14ac:dyDescent="0.35">
      <c r="A143" s="120"/>
      <c r="B143" s="82"/>
      <c r="C143" s="77"/>
      <c r="D143" s="120"/>
      <c r="E143" s="77"/>
      <c r="F143" s="77"/>
      <c r="G143" s="77"/>
      <c r="H143" s="77"/>
      <c r="I143" s="122"/>
      <c r="J143" s="77"/>
    </row>
    <row r="144" spans="1:12" ht="41.35" x14ac:dyDescent="0.35">
      <c r="A144" s="120">
        <v>3</v>
      </c>
      <c r="B144" s="141" t="s">
        <v>82</v>
      </c>
      <c r="C144" s="77"/>
      <c r="D144" s="120"/>
      <c r="E144" s="131"/>
      <c r="F144" s="131"/>
      <c r="G144" s="131"/>
      <c r="H144" s="131"/>
      <c r="I144" s="132"/>
      <c r="J144" s="77"/>
    </row>
    <row r="145" spans="1:13" x14ac:dyDescent="0.35">
      <c r="A145" s="120"/>
      <c r="B145" s="141"/>
      <c r="C145" s="77"/>
      <c r="D145" s="120"/>
      <c r="E145" s="131"/>
      <c r="F145" s="131"/>
      <c r="G145" s="131"/>
      <c r="H145" s="131"/>
      <c r="I145" s="132"/>
      <c r="J145" s="77"/>
    </row>
    <row r="146" spans="1:13" x14ac:dyDescent="0.35">
      <c r="A146" s="120" t="s">
        <v>199</v>
      </c>
      <c r="B146" s="140" t="s">
        <v>198</v>
      </c>
      <c r="C146" s="77"/>
      <c r="D146" s="120"/>
      <c r="E146" s="131"/>
      <c r="F146" s="131"/>
      <c r="G146" s="131"/>
      <c r="H146" s="131"/>
      <c r="I146" s="132"/>
      <c r="J146" s="77"/>
    </row>
    <row r="147" spans="1:13" x14ac:dyDescent="0.35">
      <c r="A147" s="120"/>
      <c r="B147" s="141"/>
      <c r="C147" s="77"/>
      <c r="D147" s="120"/>
      <c r="E147" s="131"/>
      <c r="F147" s="131"/>
      <c r="G147" s="131"/>
      <c r="H147" s="131"/>
      <c r="I147" s="132"/>
      <c r="J147" s="77"/>
    </row>
    <row r="148" spans="1:13" x14ac:dyDescent="0.35">
      <c r="A148" s="124">
        <v>3.1</v>
      </c>
      <c r="B148" s="125" t="s">
        <v>194</v>
      </c>
      <c r="C148" s="126"/>
      <c r="D148" s="124"/>
      <c r="E148" s="127"/>
      <c r="F148" s="127"/>
      <c r="G148" s="127"/>
      <c r="H148" s="127"/>
      <c r="I148" s="128">
        <f>SUM(I149:I151)</f>
        <v>0</v>
      </c>
      <c r="J148" s="126"/>
      <c r="L148" s="130"/>
    </row>
    <row r="149" spans="1:13" x14ac:dyDescent="0.35">
      <c r="A149" s="120" t="s">
        <v>113</v>
      </c>
      <c r="B149" s="82" t="s">
        <v>85</v>
      </c>
      <c r="C149" s="77">
        <v>1</v>
      </c>
      <c r="D149" s="120" t="s">
        <v>2</v>
      </c>
      <c r="E149" s="131"/>
      <c r="F149" s="131"/>
      <c r="G149" s="131"/>
      <c r="H149" s="131"/>
      <c r="I149" s="132"/>
      <c r="J149" s="131"/>
    </row>
    <row r="150" spans="1:13" x14ac:dyDescent="0.35">
      <c r="A150" s="120" t="s">
        <v>114</v>
      </c>
      <c r="B150" s="82" t="s">
        <v>164</v>
      </c>
      <c r="C150" s="77">
        <v>1</v>
      </c>
      <c r="D150" s="120" t="s">
        <v>2</v>
      </c>
      <c r="E150" s="131"/>
      <c r="F150" s="131"/>
      <c r="G150" s="131"/>
      <c r="H150" s="131"/>
      <c r="I150" s="132"/>
      <c r="J150" s="131"/>
    </row>
    <row r="151" spans="1:13" x14ac:dyDescent="0.35">
      <c r="A151" s="120" t="s">
        <v>115</v>
      </c>
      <c r="B151" s="82" t="s">
        <v>111</v>
      </c>
      <c r="C151" s="77">
        <v>1</v>
      </c>
      <c r="D151" s="133" t="s">
        <v>2</v>
      </c>
      <c r="E151" s="131"/>
      <c r="F151" s="131"/>
      <c r="G151" s="131"/>
      <c r="H151" s="131"/>
      <c r="I151" s="132"/>
      <c r="J151" s="131"/>
    </row>
    <row r="152" spans="1:13" x14ac:dyDescent="0.35">
      <c r="A152" s="124">
        <v>3.2</v>
      </c>
      <c r="B152" s="125" t="s">
        <v>95</v>
      </c>
      <c r="C152" s="126"/>
      <c r="D152" s="124"/>
      <c r="E152" s="127"/>
      <c r="F152" s="127"/>
      <c r="G152" s="127"/>
      <c r="H152" s="127"/>
      <c r="I152" s="128">
        <f>SUM(I153:I156)</f>
        <v>0</v>
      </c>
      <c r="J152" s="126"/>
      <c r="L152" s="130"/>
      <c r="M152" s="129"/>
    </row>
    <row r="153" spans="1:13" x14ac:dyDescent="0.35">
      <c r="A153" s="120"/>
      <c r="B153" s="77" t="s">
        <v>99</v>
      </c>
      <c r="C153" s="77">
        <v>2</v>
      </c>
      <c r="D153" s="120" t="s">
        <v>11</v>
      </c>
      <c r="E153" s="131"/>
      <c r="F153" s="131"/>
      <c r="G153" s="131"/>
      <c r="H153" s="131"/>
      <c r="I153" s="132"/>
      <c r="J153" s="77"/>
    </row>
    <row r="154" spans="1:13" x14ac:dyDescent="0.35">
      <c r="A154" s="120"/>
      <c r="B154" s="77" t="s">
        <v>100</v>
      </c>
      <c r="C154" s="77">
        <v>1</v>
      </c>
      <c r="D154" s="120" t="s">
        <v>101</v>
      </c>
      <c r="E154" s="131"/>
      <c r="F154" s="131"/>
      <c r="G154" s="131"/>
      <c r="H154" s="131"/>
      <c r="I154" s="132"/>
      <c r="J154" s="77"/>
    </row>
    <row r="155" spans="1:13" x14ac:dyDescent="0.35">
      <c r="A155" s="120"/>
      <c r="B155" s="77" t="s">
        <v>102</v>
      </c>
      <c r="C155" s="77">
        <v>1</v>
      </c>
      <c r="D155" s="120" t="s">
        <v>12</v>
      </c>
      <c r="E155" s="131"/>
      <c r="F155" s="131"/>
      <c r="G155" s="131"/>
      <c r="H155" s="131"/>
      <c r="I155" s="132"/>
      <c r="J155" s="77"/>
    </row>
    <row r="156" spans="1:13" hidden="1" x14ac:dyDescent="0.35">
      <c r="A156" s="120"/>
      <c r="B156" s="77" t="s">
        <v>221</v>
      </c>
      <c r="C156" s="77">
        <v>0</v>
      </c>
      <c r="D156" s="120" t="s">
        <v>12</v>
      </c>
      <c r="E156" s="131">
        <v>7000</v>
      </c>
      <c r="F156" s="131">
        <f>+E156*$C156</f>
        <v>0</v>
      </c>
      <c r="G156" s="131">
        <v>3000</v>
      </c>
      <c r="H156" s="131">
        <f>+G156*$C156</f>
        <v>0</v>
      </c>
      <c r="I156" s="132">
        <f>+F156+H156</f>
        <v>0</v>
      </c>
      <c r="J156" s="77"/>
    </row>
    <row r="157" spans="1:13" x14ac:dyDescent="0.35">
      <c r="A157" s="124">
        <f>+A152+0.1</f>
        <v>3.3000000000000003</v>
      </c>
      <c r="B157" s="125" t="s">
        <v>108</v>
      </c>
      <c r="C157" s="126"/>
      <c r="D157" s="124"/>
      <c r="E157" s="127"/>
      <c r="F157" s="127"/>
      <c r="G157" s="127"/>
      <c r="H157" s="127"/>
      <c r="I157" s="128">
        <f>SUM(I158:I164)</f>
        <v>0</v>
      </c>
      <c r="J157" s="126"/>
      <c r="L157" s="130"/>
    </row>
    <row r="158" spans="1:13" x14ac:dyDescent="0.35">
      <c r="A158" s="120"/>
      <c r="B158" s="77" t="s">
        <v>96</v>
      </c>
      <c r="C158" s="77"/>
      <c r="D158" s="120"/>
      <c r="E158" s="131"/>
      <c r="F158" s="131"/>
      <c r="G158" s="131"/>
      <c r="H158" s="131"/>
      <c r="I158" s="132"/>
      <c r="J158" s="77"/>
    </row>
    <row r="159" spans="1:13" x14ac:dyDescent="0.35">
      <c r="A159" s="120"/>
      <c r="B159" s="77" t="s">
        <v>98</v>
      </c>
      <c r="C159" s="77">
        <v>1</v>
      </c>
      <c r="D159" s="120" t="s">
        <v>97</v>
      </c>
      <c r="E159" s="131"/>
      <c r="F159" s="131"/>
      <c r="G159" s="131"/>
      <c r="H159" s="131"/>
      <c r="I159" s="132"/>
      <c r="J159" s="77"/>
    </row>
    <row r="160" spans="1:13" x14ac:dyDescent="0.35">
      <c r="A160" s="120"/>
      <c r="B160" s="77" t="s">
        <v>169</v>
      </c>
      <c r="C160" s="77">
        <v>0</v>
      </c>
      <c r="D160" s="120" t="s">
        <v>75</v>
      </c>
      <c r="E160" s="131"/>
      <c r="F160" s="131"/>
      <c r="G160" s="131"/>
      <c r="H160" s="131"/>
      <c r="I160" s="132"/>
      <c r="J160" s="77"/>
    </row>
    <row r="161" spans="1:16" x14ac:dyDescent="0.35">
      <c r="A161" s="120"/>
      <c r="B161" s="77" t="s">
        <v>170</v>
      </c>
      <c r="C161" s="77">
        <v>107</v>
      </c>
      <c r="D161" s="120" t="s">
        <v>75</v>
      </c>
      <c r="E161" s="131"/>
      <c r="F161" s="131"/>
      <c r="G161" s="131"/>
      <c r="H161" s="131"/>
      <c r="I161" s="132"/>
      <c r="J161" s="77"/>
    </row>
    <row r="162" spans="1:16" x14ac:dyDescent="0.35">
      <c r="A162" s="120"/>
      <c r="B162" s="77" t="s">
        <v>171</v>
      </c>
      <c r="C162" s="77">
        <v>140</v>
      </c>
      <c r="D162" s="120" t="s">
        <v>75</v>
      </c>
      <c r="E162" s="131"/>
      <c r="F162" s="131"/>
      <c r="G162" s="131"/>
      <c r="H162" s="131"/>
      <c r="I162" s="132"/>
      <c r="J162" s="77"/>
    </row>
    <row r="163" spans="1:16" x14ac:dyDescent="0.35">
      <c r="A163" s="120"/>
      <c r="B163" s="77" t="s">
        <v>103</v>
      </c>
      <c r="C163" s="77">
        <v>54</v>
      </c>
      <c r="D163" s="120" t="s">
        <v>75</v>
      </c>
      <c r="E163" s="131"/>
      <c r="F163" s="131"/>
      <c r="G163" s="131"/>
      <c r="H163" s="131"/>
      <c r="I163" s="132"/>
      <c r="J163" s="77"/>
    </row>
    <row r="164" spans="1:16" x14ac:dyDescent="0.35">
      <c r="A164" s="120"/>
      <c r="B164" s="77" t="s">
        <v>104</v>
      </c>
      <c r="C164" s="77">
        <v>1</v>
      </c>
      <c r="D164" s="120" t="s">
        <v>78</v>
      </c>
      <c r="E164" s="131"/>
      <c r="F164" s="131"/>
      <c r="G164" s="131"/>
      <c r="H164" s="131"/>
      <c r="I164" s="132"/>
      <c r="J164" s="77"/>
    </row>
    <row r="165" spans="1:16" x14ac:dyDescent="0.35">
      <c r="A165" s="124">
        <f>+A157+0.1</f>
        <v>3.4000000000000004</v>
      </c>
      <c r="B165" s="125" t="s">
        <v>109</v>
      </c>
      <c r="C165" s="126"/>
      <c r="D165" s="124"/>
      <c r="E165" s="127"/>
      <c r="F165" s="127"/>
      <c r="G165" s="127"/>
      <c r="H165" s="127"/>
      <c r="I165" s="128">
        <f>SUM(I166:I174)</f>
        <v>0</v>
      </c>
      <c r="J165" s="126"/>
      <c r="L165" s="130"/>
    </row>
    <row r="166" spans="1:16" x14ac:dyDescent="0.35">
      <c r="A166" s="120"/>
      <c r="B166" s="77" t="s">
        <v>105</v>
      </c>
      <c r="C166" s="77">
        <v>7339</v>
      </c>
      <c r="D166" s="120" t="s">
        <v>75</v>
      </c>
      <c r="E166" s="131"/>
      <c r="F166" s="131"/>
      <c r="G166" s="131"/>
      <c r="H166" s="131"/>
      <c r="I166" s="132"/>
      <c r="J166" s="77"/>
    </row>
    <row r="167" spans="1:16" x14ac:dyDescent="0.35">
      <c r="A167" s="120"/>
      <c r="B167" s="77" t="s">
        <v>124</v>
      </c>
      <c r="C167" s="77">
        <v>92</v>
      </c>
      <c r="D167" s="120" t="s">
        <v>73</v>
      </c>
      <c r="E167" s="131"/>
      <c r="F167" s="131"/>
      <c r="G167" s="131"/>
      <c r="H167" s="131"/>
      <c r="I167" s="132"/>
      <c r="J167" s="77"/>
    </row>
    <row r="168" spans="1:16" x14ac:dyDescent="0.35">
      <c r="A168" s="120"/>
      <c r="B168" s="77" t="s">
        <v>121</v>
      </c>
      <c r="C168" s="77">
        <v>56</v>
      </c>
      <c r="D168" s="120" t="s">
        <v>73</v>
      </c>
      <c r="E168" s="131"/>
      <c r="F168" s="131"/>
      <c r="G168" s="131"/>
      <c r="H168" s="131"/>
      <c r="I168" s="132"/>
      <c r="J168" s="77"/>
    </row>
    <row r="169" spans="1:16" x14ac:dyDescent="0.35">
      <c r="A169" s="120"/>
      <c r="B169" s="77" t="s">
        <v>184</v>
      </c>
      <c r="C169" s="77">
        <v>3</v>
      </c>
      <c r="D169" s="120" t="s">
        <v>172</v>
      </c>
      <c r="E169" s="131"/>
      <c r="F169" s="131"/>
      <c r="G169" s="131"/>
      <c r="H169" s="131"/>
      <c r="I169" s="132"/>
      <c r="J169" s="77"/>
    </row>
    <row r="170" spans="1:16" x14ac:dyDescent="0.35">
      <c r="A170" s="120"/>
      <c r="B170" s="77" t="s">
        <v>173</v>
      </c>
      <c r="C170" s="77">
        <v>6</v>
      </c>
      <c r="D170" s="120" t="s">
        <v>172</v>
      </c>
      <c r="E170" s="131"/>
      <c r="F170" s="131"/>
      <c r="G170" s="131"/>
      <c r="H170" s="131"/>
      <c r="I170" s="132"/>
      <c r="J170" s="77"/>
    </row>
    <row r="171" spans="1:16" x14ac:dyDescent="0.35">
      <c r="A171" s="120"/>
      <c r="B171" s="77" t="s">
        <v>174</v>
      </c>
      <c r="C171" s="77">
        <v>56</v>
      </c>
      <c r="D171" s="120" t="s">
        <v>175</v>
      </c>
      <c r="E171" s="131"/>
      <c r="F171" s="131"/>
      <c r="G171" s="131"/>
      <c r="H171" s="131"/>
      <c r="I171" s="132"/>
      <c r="J171" s="77"/>
      <c r="O171" s="130"/>
      <c r="P171" s="129"/>
    </row>
    <row r="172" spans="1:16" x14ac:dyDescent="0.35">
      <c r="A172" s="120"/>
      <c r="B172" s="77" t="s">
        <v>176</v>
      </c>
      <c r="C172" s="77">
        <v>56</v>
      </c>
      <c r="D172" s="120" t="s">
        <v>175</v>
      </c>
      <c r="E172" s="131"/>
      <c r="F172" s="131"/>
      <c r="G172" s="131"/>
      <c r="H172" s="131"/>
      <c r="I172" s="132"/>
      <c r="J172" s="77"/>
      <c r="O172" s="129"/>
    </row>
    <row r="173" spans="1:16" x14ac:dyDescent="0.35">
      <c r="A173" s="120"/>
      <c r="B173" s="77" t="s">
        <v>177</v>
      </c>
      <c r="C173" s="77">
        <v>1</v>
      </c>
      <c r="D173" s="120" t="s">
        <v>78</v>
      </c>
      <c r="E173" s="131"/>
      <c r="F173" s="131"/>
      <c r="G173" s="131"/>
      <c r="H173" s="131"/>
      <c r="I173" s="132"/>
      <c r="J173" s="77"/>
    </row>
    <row r="174" spans="1:16" x14ac:dyDescent="0.35">
      <c r="A174" s="120"/>
      <c r="B174" s="77"/>
      <c r="C174" s="77"/>
      <c r="D174" s="120"/>
      <c r="E174" s="131"/>
      <c r="F174" s="131"/>
      <c r="G174" s="131"/>
      <c r="H174" s="131"/>
      <c r="I174" s="132"/>
      <c r="J174" s="77"/>
    </row>
    <row r="175" spans="1:16" x14ac:dyDescent="0.35">
      <c r="A175" s="124">
        <f>+A165+0.1</f>
        <v>3.5000000000000004</v>
      </c>
      <c r="B175" s="125" t="s">
        <v>110</v>
      </c>
      <c r="C175" s="126"/>
      <c r="D175" s="124"/>
      <c r="E175" s="127"/>
      <c r="F175" s="127"/>
      <c r="G175" s="127"/>
      <c r="H175" s="127"/>
      <c r="I175" s="128">
        <f>SUM(I176:I179)</f>
        <v>0</v>
      </c>
      <c r="J175" s="126"/>
      <c r="L175" s="151"/>
    </row>
    <row r="176" spans="1:16" x14ac:dyDescent="0.35">
      <c r="A176" s="120"/>
      <c r="B176" s="77" t="s">
        <v>178</v>
      </c>
      <c r="C176" s="77">
        <v>1</v>
      </c>
      <c r="D176" s="120" t="s">
        <v>182</v>
      </c>
      <c r="E176" s="131"/>
      <c r="F176" s="131"/>
      <c r="G176" s="131"/>
      <c r="H176" s="131"/>
      <c r="I176" s="132"/>
      <c r="J176" s="77"/>
    </row>
    <row r="177" spans="1:13" x14ac:dyDescent="0.35">
      <c r="A177" s="120"/>
      <c r="B177" s="77" t="s">
        <v>179</v>
      </c>
      <c r="C177" s="77">
        <v>148</v>
      </c>
      <c r="D177" s="120" t="s">
        <v>183</v>
      </c>
      <c r="E177" s="131"/>
      <c r="F177" s="131"/>
      <c r="G177" s="131"/>
      <c r="H177" s="131"/>
      <c r="I177" s="132"/>
      <c r="J177" s="77"/>
    </row>
    <row r="178" spans="1:13" x14ac:dyDescent="0.35">
      <c r="A178" s="120"/>
      <c r="B178" s="77" t="s">
        <v>180</v>
      </c>
      <c r="C178" s="77">
        <v>1</v>
      </c>
      <c r="D178" s="120" t="s">
        <v>182</v>
      </c>
      <c r="E178" s="131"/>
      <c r="F178" s="131"/>
      <c r="G178" s="131"/>
      <c r="H178" s="131"/>
      <c r="I178" s="132"/>
      <c r="J178" s="77"/>
    </row>
    <row r="179" spans="1:13" x14ac:dyDescent="0.35">
      <c r="A179" s="120"/>
      <c r="B179" s="77" t="s">
        <v>181</v>
      </c>
      <c r="C179" s="77">
        <v>148</v>
      </c>
      <c r="D179" s="120" t="s">
        <v>183</v>
      </c>
      <c r="E179" s="131"/>
      <c r="F179" s="131"/>
      <c r="G179" s="131"/>
      <c r="H179" s="131"/>
      <c r="I179" s="132"/>
      <c r="J179" s="77"/>
    </row>
    <row r="180" spans="1:13" x14ac:dyDescent="0.35">
      <c r="A180" s="120"/>
      <c r="B180" s="77"/>
      <c r="C180" s="77"/>
      <c r="D180" s="120"/>
      <c r="E180" s="131"/>
      <c r="F180" s="131"/>
      <c r="G180" s="131"/>
      <c r="H180" s="131"/>
      <c r="I180" s="132"/>
      <c r="J180" s="77"/>
    </row>
    <row r="181" spans="1:13" x14ac:dyDescent="0.35">
      <c r="A181" s="120" t="s">
        <v>236</v>
      </c>
      <c r="B181" s="140" t="s">
        <v>201</v>
      </c>
      <c r="C181" s="77"/>
      <c r="D181" s="120"/>
      <c r="E181" s="131"/>
      <c r="F181" s="131"/>
      <c r="G181" s="131"/>
      <c r="H181" s="131"/>
      <c r="I181" s="132"/>
      <c r="J181" s="77"/>
    </row>
    <row r="182" spans="1:13" x14ac:dyDescent="0.35">
      <c r="A182" s="120"/>
      <c r="B182" s="141"/>
      <c r="C182" s="77"/>
      <c r="D182" s="120"/>
      <c r="E182" s="131"/>
      <c r="F182" s="131"/>
      <c r="G182" s="131"/>
      <c r="H182" s="131"/>
      <c r="I182" s="132"/>
      <c r="J182" s="77"/>
    </row>
    <row r="183" spans="1:13" x14ac:dyDescent="0.35">
      <c r="A183" s="124">
        <v>3.1</v>
      </c>
      <c r="B183" s="125" t="s">
        <v>194</v>
      </c>
      <c r="C183" s="126"/>
      <c r="D183" s="124"/>
      <c r="E183" s="127"/>
      <c r="F183" s="127"/>
      <c r="G183" s="127"/>
      <c r="H183" s="127"/>
      <c r="I183" s="128">
        <f>SUM(I184:I186)</f>
        <v>0</v>
      </c>
      <c r="J183" s="126"/>
      <c r="L183" s="130"/>
    </row>
    <row r="184" spans="1:13" x14ac:dyDescent="0.35">
      <c r="A184" s="120" t="s">
        <v>113</v>
      </c>
      <c r="B184" s="82" t="s">
        <v>85</v>
      </c>
      <c r="C184" s="77">
        <v>1</v>
      </c>
      <c r="D184" s="120" t="s">
        <v>2</v>
      </c>
      <c r="E184" s="131"/>
      <c r="F184" s="131"/>
      <c r="G184" s="131"/>
      <c r="H184" s="131"/>
      <c r="I184" s="132"/>
      <c r="J184" s="131"/>
    </row>
    <row r="185" spans="1:13" x14ac:dyDescent="0.35">
      <c r="A185" s="120" t="s">
        <v>114</v>
      </c>
      <c r="B185" s="82" t="s">
        <v>164</v>
      </c>
      <c r="C185" s="77">
        <v>1</v>
      </c>
      <c r="D185" s="120" t="s">
        <v>2</v>
      </c>
      <c r="E185" s="131"/>
      <c r="F185" s="131"/>
      <c r="G185" s="131"/>
      <c r="H185" s="131"/>
      <c r="I185" s="132"/>
      <c r="J185" s="131"/>
    </row>
    <row r="186" spans="1:13" x14ac:dyDescent="0.35">
      <c r="A186" s="120" t="s">
        <v>115</v>
      </c>
      <c r="B186" s="82" t="s">
        <v>111</v>
      </c>
      <c r="C186" s="77">
        <v>1</v>
      </c>
      <c r="D186" s="133" t="s">
        <v>2</v>
      </c>
      <c r="E186" s="131"/>
      <c r="F186" s="131"/>
      <c r="G186" s="131"/>
      <c r="H186" s="131"/>
      <c r="I186" s="132"/>
      <c r="J186" s="131"/>
    </row>
    <row r="187" spans="1:13" x14ac:dyDescent="0.35">
      <c r="A187" s="124">
        <v>3.2</v>
      </c>
      <c r="B187" s="125" t="s">
        <v>95</v>
      </c>
      <c r="C187" s="126"/>
      <c r="D187" s="124"/>
      <c r="E187" s="127"/>
      <c r="F187" s="127"/>
      <c r="G187" s="127"/>
      <c r="H187" s="127"/>
      <c r="I187" s="128">
        <f>SUM(I188:I191)</f>
        <v>0</v>
      </c>
      <c r="J187" s="126"/>
      <c r="L187" s="130"/>
      <c r="M187" s="129"/>
    </row>
    <row r="188" spans="1:13" x14ac:dyDescent="0.35">
      <c r="A188" s="120"/>
      <c r="B188" s="77" t="s">
        <v>99</v>
      </c>
      <c r="C188" s="77">
        <v>2</v>
      </c>
      <c r="D188" s="120" t="s">
        <v>11</v>
      </c>
      <c r="E188" s="131"/>
      <c r="F188" s="131"/>
      <c r="G188" s="131"/>
      <c r="H188" s="131"/>
      <c r="I188" s="132"/>
      <c r="J188" s="77"/>
    </row>
    <row r="189" spans="1:13" x14ac:dyDescent="0.35">
      <c r="A189" s="120"/>
      <c r="B189" s="77" t="s">
        <v>100</v>
      </c>
      <c r="C189" s="77">
        <v>1</v>
      </c>
      <c r="D189" s="120" t="s">
        <v>101</v>
      </c>
      <c r="E189" s="131"/>
      <c r="F189" s="131"/>
      <c r="G189" s="131"/>
      <c r="H189" s="131"/>
      <c r="I189" s="132"/>
      <c r="J189" s="77"/>
    </row>
    <row r="190" spans="1:13" x14ac:dyDescent="0.35">
      <c r="A190" s="120"/>
      <c r="B190" s="77" t="s">
        <v>220</v>
      </c>
      <c r="C190" s="77">
        <v>2</v>
      </c>
      <c r="D190" s="120" t="s">
        <v>12</v>
      </c>
      <c r="E190" s="131"/>
      <c r="F190" s="131"/>
      <c r="G190" s="131"/>
      <c r="H190" s="131"/>
      <c r="I190" s="132"/>
      <c r="J190" s="77"/>
      <c r="L190" s="130"/>
    </row>
    <row r="191" spans="1:13" x14ac:dyDescent="0.35">
      <c r="A191" s="120"/>
      <c r="B191" s="77" t="s">
        <v>221</v>
      </c>
      <c r="C191" s="77">
        <v>1</v>
      </c>
      <c r="D191" s="120" t="s">
        <v>12</v>
      </c>
      <c r="E191" s="131"/>
      <c r="F191" s="131"/>
      <c r="G191" s="131"/>
      <c r="H191" s="131"/>
      <c r="I191" s="132"/>
      <c r="J191" s="77"/>
      <c r="L191" s="130"/>
    </row>
    <row r="192" spans="1:13" x14ac:dyDescent="0.35">
      <c r="A192" s="124">
        <f>+A187+0.1</f>
        <v>3.3000000000000003</v>
      </c>
      <c r="B192" s="125" t="s">
        <v>108</v>
      </c>
      <c r="C192" s="126"/>
      <c r="D192" s="124"/>
      <c r="E192" s="127"/>
      <c r="F192" s="127"/>
      <c r="G192" s="127"/>
      <c r="H192" s="127"/>
      <c r="I192" s="128">
        <f>SUM(I193:I199)</f>
        <v>0</v>
      </c>
      <c r="J192" s="126"/>
      <c r="L192" s="130"/>
    </row>
    <row r="193" spans="1:16" x14ac:dyDescent="0.35">
      <c r="A193" s="120"/>
      <c r="B193" s="77" t="s">
        <v>96</v>
      </c>
      <c r="C193" s="77"/>
      <c r="D193" s="120"/>
      <c r="E193" s="131"/>
      <c r="F193" s="131"/>
      <c r="G193" s="131"/>
      <c r="H193" s="131"/>
      <c r="I193" s="132"/>
      <c r="J193" s="77"/>
    </row>
    <row r="194" spans="1:16" x14ac:dyDescent="0.35">
      <c r="A194" s="120"/>
      <c r="B194" s="77" t="s">
        <v>98</v>
      </c>
      <c r="C194" s="77">
        <v>1</v>
      </c>
      <c r="D194" s="120" t="s">
        <v>97</v>
      </c>
      <c r="E194" s="131"/>
      <c r="F194" s="131"/>
      <c r="G194" s="131"/>
      <c r="H194" s="131"/>
      <c r="I194" s="132"/>
      <c r="J194" s="77"/>
    </row>
    <row r="195" spans="1:16" x14ac:dyDescent="0.35">
      <c r="A195" s="120"/>
      <c r="B195" s="77" t="s">
        <v>169</v>
      </c>
      <c r="C195" s="77">
        <v>30</v>
      </c>
      <c r="D195" s="120" t="s">
        <v>75</v>
      </c>
      <c r="E195" s="131"/>
      <c r="F195" s="131"/>
      <c r="G195" s="131"/>
      <c r="H195" s="131"/>
      <c r="I195" s="132"/>
      <c r="J195" s="77"/>
    </row>
    <row r="196" spans="1:16" x14ac:dyDescent="0.35">
      <c r="A196" s="120"/>
      <c r="B196" s="77" t="s">
        <v>170</v>
      </c>
      <c r="C196" s="77">
        <v>143</v>
      </c>
      <c r="D196" s="120" t="s">
        <v>75</v>
      </c>
      <c r="E196" s="131"/>
      <c r="F196" s="131"/>
      <c r="G196" s="131"/>
      <c r="H196" s="131"/>
      <c r="I196" s="132"/>
      <c r="J196" s="77"/>
    </row>
    <row r="197" spans="1:16" x14ac:dyDescent="0.35">
      <c r="A197" s="120"/>
      <c r="B197" s="77" t="s">
        <v>171</v>
      </c>
      <c r="C197" s="77">
        <v>210</v>
      </c>
      <c r="D197" s="120" t="s">
        <v>75</v>
      </c>
      <c r="E197" s="131"/>
      <c r="F197" s="131"/>
      <c r="G197" s="131"/>
      <c r="H197" s="131"/>
      <c r="I197" s="132"/>
      <c r="J197" s="77"/>
    </row>
    <row r="198" spans="1:16" x14ac:dyDescent="0.35">
      <c r="A198" s="120"/>
      <c r="B198" s="77" t="s">
        <v>103</v>
      </c>
      <c r="C198" s="77">
        <v>96</v>
      </c>
      <c r="D198" s="120" t="s">
        <v>75</v>
      </c>
      <c r="E198" s="131"/>
      <c r="F198" s="131"/>
      <c r="G198" s="131"/>
      <c r="H198" s="131"/>
      <c r="I198" s="132"/>
      <c r="J198" s="77"/>
    </row>
    <row r="199" spans="1:16" x14ac:dyDescent="0.35">
      <c r="A199" s="120"/>
      <c r="B199" s="77" t="s">
        <v>104</v>
      </c>
      <c r="C199" s="77">
        <v>1</v>
      </c>
      <c r="D199" s="120" t="s">
        <v>78</v>
      </c>
      <c r="E199" s="131"/>
      <c r="F199" s="131"/>
      <c r="G199" s="131"/>
      <c r="H199" s="131"/>
      <c r="I199" s="132"/>
      <c r="J199" s="77"/>
    </row>
    <row r="200" spans="1:16" x14ac:dyDescent="0.35">
      <c r="A200" s="124">
        <f>+A192+0.1</f>
        <v>3.4000000000000004</v>
      </c>
      <c r="B200" s="125" t="s">
        <v>109</v>
      </c>
      <c r="C200" s="126"/>
      <c r="D200" s="124"/>
      <c r="E200" s="127"/>
      <c r="F200" s="127"/>
      <c r="G200" s="127"/>
      <c r="H200" s="127"/>
      <c r="I200" s="128">
        <f>SUM(I201:I208)</f>
        <v>0</v>
      </c>
      <c r="J200" s="126"/>
      <c r="L200" s="130"/>
    </row>
    <row r="201" spans="1:16" x14ac:dyDescent="0.35">
      <c r="A201" s="120"/>
      <c r="B201" s="77" t="s">
        <v>105</v>
      </c>
      <c r="C201" s="77">
        <v>19161</v>
      </c>
      <c r="D201" s="120" t="s">
        <v>75</v>
      </c>
      <c r="E201" s="131"/>
      <c r="F201" s="131"/>
      <c r="G201" s="131"/>
      <c r="H201" s="131"/>
      <c r="I201" s="132"/>
      <c r="J201" s="77"/>
    </row>
    <row r="202" spans="1:16" x14ac:dyDescent="0.35">
      <c r="A202" s="120"/>
      <c r="B202" s="77" t="s">
        <v>124</v>
      </c>
      <c r="C202" s="77">
        <v>231</v>
      </c>
      <c r="D202" s="120" t="s">
        <v>73</v>
      </c>
      <c r="E202" s="131"/>
      <c r="F202" s="131"/>
      <c r="G202" s="131"/>
      <c r="H202" s="131"/>
      <c r="I202" s="132"/>
      <c r="J202" s="77"/>
    </row>
    <row r="203" spans="1:16" x14ac:dyDescent="0.35">
      <c r="A203" s="120"/>
      <c r="B203" s="77" t="s">
        <v>121</v>
      </c>
      <c r="C203" s="77">
        <v>37</v>
      </c>
      <c r="D203" s="120" t="s">
        <v>73</v>
      </c>
      <c r="E203" s="131"/>
      <c r="F203" s="131"/>
      <c r="G203" s="131"/>
      <c r="H203" s="131"/>
      <c r="I203" s="132"/>
      <c r="J203" s="77"/>
    </row>
    <row r="204" spans="1:16" x14ac:dyDescent="0.35">
      <c r="A204" s="120"/>
      <c r="B204" s="77" t="s">
        <v>184</v>
      </c>
      <c r="C204" s="77">
        <v>3</v>
      </c>
      <c r="D204" s="120" t="s">
        <v>172</v>
      </c>
      <c r="E204" s="131"/>
      <c r="F204" s="131"/>
      <c r="G204" s="131"/>
      <c r="H204" s="131"/>
      <c r="I204" s="132"/>
      <c r="J204" s="77"/>
    </row>
    <row r="205" spans="1:16" x14ac:dyDescent="0.35">
      <c r="A205" s="120"/>
      <c r="B205" s="77" t="s">
        <v>173</v>
      </c>
      <c r="C205" s="77">
        <v>4</v>
      </c>
      <c r="D205" s="120" t="s">
        <v>172</v>
      </c>
      <c r="E205" s="131"/>
      <c r="F205" s="131"/>
      <c r="G205" s="131"/>
      <c r="H205" s="131"/>
      <c r="I205" s="132"/>
      <c r="J205" s="77"/>
    </row>
    <row r="206" spans="1:16" x14ac:dyDescent="0.35">
      <c r="A206" s="120"/>
      <c r="B206" s="77" t="s">
        <v>174</v>
      </c>
      <c r="C206" s="77">
        <v>37</v>
      </c>
      <c r="D206" s="120" t="s">
        <v>175</v>
      </c>
      <c r="E206" s="131"/>
      <c r="F206" s="131"/>
      <c r="G206" s="131"/>
      <c r="H206" s="131"/>
      <c r="I206" s="132"/>
      <c r="J206" s="77"/>
    </row>
    <row r="207" spans="1:16" x14ac:dyDescent="0.35">
      <c r="A207" s="120"/>
      <c r="B207" s="77" t="s">
        <v>176</v>
      </c>
      <c r="C207" s="77">
        <v>37</v>
      </c>
      <c r="D207" s="120" t="s">
        <v>175</v>
      </c>
      <c r="E207" s="131"/>
      <c r="F207" s="131"/>
      <c r="G207" s="131"/>
      <c r="H207" s="131"/>
      <c r="I207" s="132"/>
      <c r="J207" s="77"/>
      <c r="P207" s="129"/>
    </row>
    <row r="208" spans="1:16" x14ac:dyDescent="0.35">
      <c r="A208" s="120"/>
      <c r="B208" s="77" t="s">
        <v>177</v>
      </c>
      <c r="C208" s="77">
        <v>1</v>
      </c>
      <c r="D208" s="120" t="s">
        <v>78</v>
      </c>
      <c r="E208" s="131"/>
      <c r="F208" s="131"/>
      <c r="G208" s="131"/>
      <c r="H208" s="131"/>
      <c r="I208" s="132"/>
      <c r="J208" s="77"/>
    </row>
    <row r="209" spans="1:12" x14ac:dyDescent="0.35">
      <c r="A209" s="124">
        <f>+A200+0.1</f>
        <v>3.5000000000000004</v>
      </c>
      <c r="B209" s="125" t="s">
        <v>110</v>
      </c>
      <c r="C209" s="126"/>
      <c r="D209" s="124"/>
      <c r="E209" s="127"/>
      <c r="F209" s="127"/>
      <c r="G209" s="127"/>
      <c r="H209" s="127"/>
      <c r="I209" s="128">
        <f>SUM(I210:I213)</f>
        <v>0</v>
      </c>
      <c r="J209" s="126"/>
    </row>
    <row r="210" spans="1:12" x14ac:dyDescent="0.35">
      <c r="A210" s="120"/>
      <c r="B210" s="77" t="s">
        <v>178</v>
      </c>
      <c r="C210" s="77">
        <v>1</v>
      </c>
      <c r="D210" s="120" t="s">
        <v>182</v>
      </c>
      <c r="E210" s="131"/>
      <c r="F210" s="131"/>
      <c r="G210" s="131"/>
      <c r="H210" s="131"/>
      <c r="I210" s="132"/>
      <c r="J210" s="77"/>
    </row>
    <row r="211" spans="1:12" x14ac:dyDescent="0.35">
      <c r="A211" s="120"/>
      <c r="B211" s="77" t="s">
        <v>179</v>
      </c>
      <c r="C211" s="77">
        <v>268</v>
      </c>
      <c r="D211" s="120" t="s">
        <v>183</v>
      </c>
      <c r="E211" s="131"/>
      <c r="F211" s="131"/>
      <c r="G211" s="131"/>
      <c r="H211" s="131"/>
      <c r="I211" s="132"/>
      <c r="J211" s="77"/>
    </row>
    <row r="212" spans="1:12" x14ac:dyDescent="0.35">
      <c r="A212" s="120"/>
      <c r="B212" s="77" t="s">
        <v>180</v>
      </c>
      <c r="C212" s="77">
        <v>1</v>
      </c>
      <c r="D212" s="120" t="s">
        <v>182</v>
      </c>
      <c r="E212" s="131"/>
      <c r="F212" s="131"/>
      <c r="G212" s="131"/>
      <c r="H212" s="131"/>
      <c r="I212" s="132"/>
      <c r="J212" s="77"/>
    </row>
    <row r="213" spans="1:12" x14ac:dyDescent="0.35">
      <c r="A213" s="120"/>
      <c r="B213" s="77" t="s">
        <v>181</v>
      </c>
      <c r="C213" s="77">
        <v>268</v>
      </c>
      <c r="D213" s="120" t="s">
        <v>183</v>
      </c>
      <c r="E213" s="131"/>
      <c r="F213" s="131"/>
      <c r="G213" s="131"/>
      <c r="H213" s="131"/>
      <c r="I213" s="132"/>
      <c r="J213" s="77"/>
    </row>
    <row r="214" spans="1:12" x14ac:dyDescent="0.35">
      <c r="A214" s="120"/>
      <c r="B214" s="82"/>
      <c r="C214" s="77"/>
      <c r="D214" s="120"/>
      <c r="E214" s="77"/>
      <c r="F214" s="77"/>
      <c r="G214" s="77"/>
      <c r="H214" s="77"/>
      <c r="I214" s="122"/>
      <c r="J214" s="77"/>
    </row>
    <row r="215" spans="1:12" ht="41.35" x14ac:dyDescent="0.35">
      <c r="A215" s="88"/>
      <c r="B215" s="150" t="s">
        <v>200</v>
      </c>
      <c r="C215" s="137"/>
      <c r="D215" s="137"/>
      <c r="E215" s="137"/>
      <c r="F215" s="137"/>
      <c r="G215" s="137"/>
      <c r="H215" s="137"/>
      <c r="I215" s="152">
        <f>+SUM(I143:I214)/2</f>
        <v>0</v>
      </c>
      <c r="J215" s="139"/>
    </row>
    <row r="216" spans="1:12" x14ac:dyDescent="0.35">
      <c r="A216" s="120"/>
      <c r="B216" s="82"/>
      <c r="C216" s="77"/>
      <c r="D216" s="120"/>
      <c r="E216" s="77"/>
      <c r="F216" s="77"/>
      <c r="G216" s="77"/>
      <c r="H216" s="77"/>
      <c r="I216" s="122"/>
      <c r="J216" s="77"/>
    </row>
    <row r="217" spans="1:12" x14ac:dyDescent="0.35">
      <c r="A217" s="120">
        <v>4</v>
      </c>
      <c r="B217" s="141" t="s">
        <v>127</v>
      </c>
      <c r="C217" s="77"/>
      <c r="D217" s="120"/>
      <c r="E217" s="131"/>
      <c r="F217" s="131"/>
      <c r="G217" s="131"/>
      <c r="H217" s="131"/>
      <c r="I217" s="132">
        <f>SUM(I218:I224)</f>
        <v>0</v>
      </c>
      <c r="J217" s="77"/>
    </row>
    <row r="218" spans="1:12" s="66" customFormat="1" x14ac:dyDescent="0.35">
      <c r="A218" s="142">
        <v>4.0999999999999996</v>
      </c>
      <c r="B218" s="153" t="s">
        <v>128</v>
      </c>
      <c r="C218" s="77">
        <v>1</v>
      </c>
      <c r="D218" s="120" t="s">
        <v>2</v>
      </c>
      <c r="E218" s="145"/>
      <c r="F218" s="145"/>
      <c r="G218" s="145"/>
      <c r="H218" s="145"/>
      <c r="I218" s="146"/>
      <c r="J218" s="144"/>
      <c r="L218" s="149"/>
    </row>
    <row r="219" spans="1:12" s="66" customFormat="1" x14ac:dyDescent="0.35">
      <c r="A219" s="142">
        <f>+A218+0.1</f>
        <v>4.1999999999999993</v>
      </c>
      <c r="B219" s="153" t="s">
        <v>129</v>
      </c>
      <c r="C219" s="77">
        <v>1</v>
      </c>
      <c r="D219" s="120" t="s">
        <v>2</v>
      </c>
      <c r="E219" s="145"/>
      <c r="F219" s="145"/>
      <c r="G219" s="145"/>
      <c r="H219" s="145"/>
      <c r="I219" s="146"/>
      <c r="J219" s="144"/>
      <c r="L219" s="149"/>
    </row>
    <row r="220" spans="1:12" s="66" customFormat="1" x14ac:dyDescent="0.35">
      <c r="A220" s="142">
        <f>+A219+0.1</f>
        <v>4.2999999999999989</v>
      </c>
      <c r="B220" s="153" t="s">
        <v>139</v>
      </c>
      <c r="C220" s="144">
        <v>5</v>
      </c>
      <c r="D220" s="142" t="s">
        <v>130</v>
      </c>
      <c r="E220" s="145"/>
      <c r="F220" s="145"/>
      <c r="G220" s="145"/>
      <c r="H220" s="145"/>
      <c r="I220" s="146"/>
      <c r="J220" s="144"/>
      <c r="L220" s="149"/>
    </row>
    <row r="221" spans="1:12" s="66" customFormat="1" x14ac:dyDescent="0.35">
      <c r="A221" s="142">
        <f>+A220+0.1</f>
        <v>4.3999999999999986</v>
      </c>
      <c r="B221" s="153" t="s">
        <v>131</v>
      </c>
      <c r="C221" s="144">
        <v>5</v>
      </c>
      <c r="D221" s="142" t="s">
        <v>130</v>
      </c>
      <c r="E221" s="145"/>
      <c r="F221" s="145"/>
      <c r="G221" s="145"/>
      <c r="H221" s="145"/>
      <c r="I221" s="146"/>
      <c r="J221" s="144"/>
      <c r="L221" s="149"/>
    </row>
    <row r="222" spans="1:12" s="66" customFormat="1" x14ac:dyDescent="0.35">
      <c r="A222" s="142">
        <f>+A221+0.1</f>
        <v>4.4999999999999982</v>
      </c>
      <c r="B222" s="153" t="s">
        <v>132</v>
      </c>
      <c r="C222" s="154">
        <v>5</v>
      </c>
      <c r="D222" s="142" t="s">
        <v>130</v>
      </c>
      <c r="E222" s="155"/>
      <c r="F222" s="145"/>
      <c r="G222" s="155"/>
      <c r="H222" s="145"/>
      <c r="I222" s="146"/>
      <c r="J222" s="154"/>
      <c r="L222" s="149"/>
    </row>
    <row r="223" spans="1:12" s="66" customFormat="1" x14ac:dyDescent="0.35">
      <c r="A223" s="142">
        <f>+A222+0.1</f>
        <v>4.5999999999999979</v>
      </c>
      <c r="B223" s="156" t="s">
        <v>133</v>
      </c>
      <c r="C223" s="154">
        <v>4</v>
      </c>
      <c r="D223" s="142" t="s">
        <v>130</v>
      </c>
      <c r="E223" s="155"/>
      <c r="F223" s="145"/>
      <c r="G223" s="155"/>
      <c r="H223" s="145"/>
      <c r="I223" s="146"/>
      <c r="J223" s="154"/>
      <c r="L223" s="149"/>
    </row>
    <row r="224" spans="1:12" x14ac:dyDescent="0.35">
      <c r="A224" s="120"/>
      <c r="B224" s="82"/>
      <c r="C224" s="77"/>
      <c r="D224" s="120"/>
      <c r="E224" s="77"/>
      <c r="F224" s="77"/>
      <c r="G224" s="77"/>
      <c r="H224" s="77"/>
      <c r="I224" s="122"/>
      <c r="J224" s="77"/>
    </row>
    <row r="225" spans="1:13" x14ac:dyDescent="0.35">
      <c r="A225" s="88"/>
      <c r="B225" s="150" t="s">
        <v>134</v>
      </c>
      <c r="C225" s="137"/>
      <c r="D225" s="137"/>
      <c r="E225" s="137"/>
      <c r="F225" s="137"/>
      <c r="G225" s="137"/>
      <c r="H225" s="137"/>
      <c r="I225" s="138">
        <f>SUM(I217:I223)/2</f>
        <v>0</v>
      </c>
      <c r="J225" s="139"/>
    </row>
    <row r="226" spans="1:13" x14ac:dyDescent="0.35">
      <c r="A226" s="120">
        <v>5</v>
      </c>
      <c r="B226" s="141" t="s">
        <v>118</v>
      </c>
      <c r="C226" s="77"/>
      <c r="D226" s="120"/>
      <c r="E226" s="131"/>
      <c r="F226" s="131"/>
      <c r="G226" s="131"/>
      <c r="H226" s="131"/>
      <c r="I226" s="132"/>
      <c r="J226" s="77"/>
    </row>
    <row r="227" spans="1:13" x14ac:dyDescent="0.35">
      <c r="A227" s="120"/>
      <c r="B227" s="141"/>
      <c r="C227" s="77"/>
      <c r="D227" s="120"/>
      <c r="E227" s="131"/>
      <c r="F227" s="131"/>
      <c r="G227" s="131"/>
      <c r="H227" s="131"/>
      <c r="I227" s="132"/>
      <c r="J227" s="77"/>
    </row>
    <row r="228" spans="1:13" x14ac:dyDescent="0.35">
      <c r="A228" s="120" t="s">
        <v>206</v>
      </c>
      <c r="B228" s="141" t="s">
        <v>205</v>
      </c>
      <c r="C228" s="77"/>
      <c r="D228" s="120"/>
      <c r="E228" s="131"/>
      <c r="F228" s="131"/>
      <c r="G228" s="131"/>
      <c r="H228" s="131"/>
      <c r="I228" s="132"/>
      <c r="J228" s="77"/>
    </row>
    <row r="229" spans="1:13" x14ac:dyDescent="0.35">
      <c r="A229" s="120"/>
      <c r="B229" s="141"/>
      <c r="C229" s="77"/>
      <c r="D229" s="120"/>
      <c r="E229" s="131"/>
      <c r="F229" s="131"/>
      <c r="G229" s="131"/>
      <c r="H229" s="131"/>
      <c r="I229" s="132"/>
      <c r="J229" s="77"/>
    </row>
    <row r="230" spans="1:13" x14ac:dyDescent="0.35">
      <c r="A230" s="124" t="s">
        <v>135</v>
      </c>
      <c r="B230" s="125" t="s">
        <v>216</v>
      </c>
      <c r="C230" s="126"/>
      <c r="D230" s="124"/>
      <c r="E230" s="127"/>
      <c r="F230" s="127"/>
      <c r="G230" s="127"/>
      <c r="H230" s="127"/>
      <c r="I230" s="128">
        <f>SUM(I231:I236)</f>
        <v>0</v>
      </c>
      <c r="J230" s="126"/>
      <c r="L230" s="130"/>
    </row>
    <row r="231" spans="1:13" ht="62.05" x14ac:dyDescent="0.35">
      <c r="A231" s="120" t="s">
        <v>136</v>
      </c>
      <c r="B231" s="82" t="s">
        <v>116</v>
      </c>
      <c r="C231" s="77">
        <v>10</v>
      </c>
      <c r="D231" s="120" t="s">
        <v>2</v>
      </c>
      <c r="E231" s="131"/>
      <c r="F231" s="145"/>
      <c r="G231" s="145"/>
      <c r="H231" s="145"/>
      <c r="I231" s="146"/>
      <c r="J231" s="131"/>
      <c r="M231" s="157"/>
    </row>
    <row r="232" spans="1:13" ht="41.35" x14ac:dyDescent="0.35">
      <c r="A232" s="120" t="s">
        <v>137</v>
      </c>
      <c r="B232" s="82" t="s">
        <v>185</v>
      </c>
      <c r="C232" s="77">
        <v>10</v>
      </c>
      <c r="D232" s="120" t="s">
        <v>2</v>
      </c>
      <c r="E232" s="131"/>
      <c r="F232" s="145"/>
      <c r="G232" s="145"/>
      <c r="H232" s="145"/>
      <c r="I232" s="146"/>
      <c r="J232" s="158"/>
      <c r="M232" s="159"/>
    </row>
    <row r="233" spans="1:13" ht="41.35" x14ac:dyDescent="0.35">
      <c r="A233" s="120" t="s">
        <v>138</v>
      </c>
      <c r="B233" s="82" t="s">
        <v>223</v>
      </c>
      <c r="C233" s="77">
        <v>0</v>
      </c>
      <c r="D233" s="120" t="s">
        <v>2</v>
      </c>
      <c r="E233" s="131"/>
      <c r="F233" s="145"/>
      <c r="G233" s="145"/>
      <c r="H233" s="145"/>
      <c r="I233" s="146"/>
      <c r="J233" s="160"/>
      <c r="M233" s="157"/>
    </row>
    <row r="234" spans="1:13" ht="41.35" x14ac:dyDescent="0.35">
      <c r="A234" s="120" t="s">
        <v>229</v>
      </c>
      <c r="B234" s="82" t="s">
        <v>224</v>
      </c>
      <c r="C234" s="77">
        <v>24</v>
      </c>
      <c r="D234" s="120" t="s">
        <v>2</v>
      </c>
      <c r="E234" s="131"/>
      <c r="F234" s="145"/>
      <c r="G234" s="145"/>
      <c r="H234" s="145"/>
      <c r="I234" s="146"/>
      <c r="J234" s="160"/>
      <c r="M234" s="157"/>
    </row>
    <row r="235" spans="1:13" ht="41.35" x14ac:dyDescent="0.35">
      <c r="A235" s="120" t="s">
        <v>230</v>
      </c>
      <c r="B235" s="82" t="s">
        <v>188</v>
      </c>
      <c r="C235" s="77">
        <v>13</v>
      </c>
      <c r="D235" s="120" t="s">
        <v>2</v>
      </c>
      <c r="E235" s="131"/>
      <c r="F235" s="145"/>
      <c r="G235" s="145"/>
      <c r="H235" s="145"/>
      <c r="I235" s="146"/>
      <c r="J235" s="160"/>
      <c r="L235" s="151"/>
      <c r="M235" s="157"/>
    </row>
    <row r="236" spans="1:13" ht="41.35" x14ac:dyDescent="0.35">
      <c r="A236" s="120" t="s">
        <v>231</v>
      </c>
      <c r="B236" s="82" t="s">
        <v>225</v>
      </c>
      <c r="C236" s="77">
        <v>13</v>
      </c>
      <c r="D236" s="120" t="s">
        <v>2</v>
      </c>
      <c r="E236" s="131"/>
      <c r="F236" s="145"/>
      <c r="G236" s="145"/>
      <c r="H236" s="145"/>
      <c r="I236" s="146"/>
      <c r="J236" s="160"/>
      <c r="M236" s="157"/>
    </row>
    <row r="237" spans="1:13" x14ac:dyDescent="0.35">
      <c r="A237" s="124">
        <v>5.2</v>
      </c>
      <c r="B237" s="125" t="s">
        <v>151</v>
      </c>
      <c r="C237" s="126"/>
      <c r="D237" s="124"/>
      <c r="E237" s="127"/>
      <c r="F237" s="127"/>
      <c r="G237" s="127"/>
      <c r="H237" s="127"/>
      <c r="I237" s="128">
        <f>SUM(I238:I240)</f>
        <v>0</v>
      </c>
      <c r="J237" s="126"/>
      <c r="L237" s="130"/>
    </row>
    <row r="238" spans="1:13" ht="62.05" x14ac:dyDescent="0.35">
      <c r="A238" s="120" t="s">
        <v>143</v>
      </c>
      <c r="B238" s="82" t="s">
        <v>116</v>
      </c>
      <c r="C238" s="77">
        <v>10</v>
      </c>
      <c r="D238" s="120" t="s">
        <v>2</v>
      </c>
      <c r="E238" s="131"/>
      <c r="F238" s="145"/>
      <c r="G238" s="145"/>
      <c r="H238" s="145"/>
      <c r="I238" s="146"/>
      <c r="J238" s="160"/>
    </row>
    <row r="239" spans="1:13" ht="41.35" x14ac:dyDescent="0.35">
      <c r="A239" s="120" t="s">
        <v>144</v>
      </c>
      <c r="B239" s="82" t="s">
        <v>185</v>
      </c>
      <c r="C239" s="77">
        <v>30</v>
      </c>
      <c r="D239" s="120" t="s">
        <v>2</v>
      </c>
      <c r="E239" s="131"/>
      <c r="F239" s="145"/>
      <c r="G239" s="145"/>
      <c r="H239" s="145"/>
      <c r="I239" s="146"/>
      <c r="J239" s="158"/>
    </row>
    <row r="240" spans="1:13" ht="82.7" x14ac:dyDescent="0.35">
      <c r="A240" s="120" t="s">
        <v>145</v>
      </c>
      <c r="B240" s="82" t="s">
        <v>152</v>
      </c>
      <c r="C240" s="77">
        <v>10</v>
      </c>
      <c r="D240" s="120" t="s">
        <v>2</v>
      </c>
      <c r="E240" s="131"/>
      <c r="F240" s="145"/>
      <c r="G240" s="145"/>
      <c r="H240" s="145"/>
      <c r="I240" s="146"/>
      <c r="J240" s="160"/>
    </row>
    <row r="241" spans="1:13" x14ac:dyDescent="0.35">
      <c r="A241" s="124">
        <v>5.3</v>
      </c>
      <c r="B241" s="125" t="s">
        <v>153</v>
      </c>
      <c r="C241" s="126"/>
      <c r="D241" s="124"/>
      <c r="E241" s="127"/>
      <c r="F241" s="127"/>
      <c r="G241" s="127"/>
      <c r="H241" s="127"/>
      <c r="I241" s="128">
        <f>SUM(I242:I243)</f>
        <v>0</v>
      </c>
      <c r="J241" s="126"/>
      <c r="L241" s="130"/>
    </row>
    <row r="242" spans="1:13" ht="41.35" x14ac:dyDescent="0.35">
      <c r="A242" s="120" t="s">
        <v>156</v>
      </c>
      <c r="B242" s="82" t="s">
        <v>187</v>
      </c>
      <c r="C242" s="77">
        <v>1</v>
      </c>
      <c r="D242" s="120" t="s">
        <v>2</v>
      </c>
      <c r="E242" s="131"/>
      <c r="F242" s="145"/>
      <c r="G242" s="145"/>
      <c r="H242" s="145"/>
      <c r="I242" s="146"/>
      <c r="J242" s="160" t="s">
        <v>222</v>
      </c>
    </row>
    <row r="243" spans="1:13" ht="41.35" x14ac:dyDescent="0.35">
      <c r="A243" s="120" t="s">
        <v>157</v>
      </c>
      <c r="B243" s="82" t="s">
        <v>154</v>
      </c>
      <c r="C243" s="77">
        <v>1</v>
      </c>
      <c r="D243" s="120" t="s">
        <v>2</v>
      </c>
      <c r="E243" s="145"/>
      <c r="F243" s="145"/>
      <c r="G243" s="145"/>
      <c r="H243" s="145"/>
      <c r="I243" s="146"/>
      <c r="J243" s="144"/>
    </row>
    <row r="244" spans="1:13" x14ac:dyDescent="0.35">
      <c r="A244" s="124">
        <v>5.4</v>
      </c>
      <c r="B244" s="125" t="s">
        <v>155</v>
      </c>
      <c r="C244" s="126"/>
      <c r="D244" s="124"/>
      <c r="E244" s="127"/>
      <c r="F244" s="127"/>
      <c r="G244" s="127"/>
      <c r="H244" s="127"/>
      <c r="I244" s="128">
        <f>SUM(I245:I249)</f>
        <v>0</v>
      </c>
      <c r="J244" s="126"/>
      <c r="L244" s="130"/>
    </row>
    <row r="245" spans="1:13" ht="43.5" customHeight="1" x14ac:dyDescent="0.35">
      <c r="A245" s="120" t="s">
        <v>158</v>
      </c>
      <c r="B245" s="82" t="s">
        <v>187</v>
      </c>
      <c r="C245" s="77">
        <v>1</v>
      </c>
      <c r="D245" s="120" t="s">
        <v>2</v>
      </c>
      <c r="E245" s="131"/>
      <c r="F245" s="145"/>
      <c r="G245" s="145"/>
      <c r="H245" s="145"/>
      <c r="I245" s="146"/>
      <c r="J245" s="160" t="s">
        <v>222</v>
      </c>
    </row>
    <row r="246" spans="1:13" ht="41.35" x14ac:dyDescent="0.35">
      <c r="A246" s="120" t="s">
        <v>159</v>
      </c>
      <c r="B246" s="82" t="s">
        <v>234</v>
      </c>
      <c r="C246" s="77">
        <v>1</v>
      </c>
      <c r="D246" s="120" t="s">
        <v>2</v>
      </c>
      <c r="E246" s="145"/>
      <c r="F246" s="145"/>
      <c r="G246" s="145"/>
      <c r="H246" s="145"/>
      <c r="I246" s="146"/>
      <c r="J246" s="160"/>
    </row>
    <row r="247" spans="1:13" ht="82.7" x14ac:dyDescent="0.35">
      <c r="A247" s="120" t="s">
        <v>207</v>
      </c>
      <c r="B247" s="82" t="s">
        <v>190</v>
      </c>
      <c r="C247" s="77">
        <v>1</v>
      </c>
      <c r="D247" s="120" t="s">
        <v>2</v>
      </c>
      <c r="E247" s="145"/>
      <c r="F247" s="145"/>
      <c r="G247" s="145"/>
      <c r="H247" s="145"/>
      <c r="I247" s="146"/>
      <c r="J247" s="161"/>
    </row>
    <row r="248" spans="1:13" ht="62.05" x14ac:dyDescent="0.35">
      <c r="A248" s="120" t="s">
        <v>208</v>
      </c>
      <c r="B248" s="82" t="s">
        <v>232</v>
      </c>
      <c r="C248" s="77">
        <v>1</v>
      </c>
      <c r="D248" s="120" t="s">
        <v>2</v>
      </c>
      <c r="E248" s="145"/>
      <c r="F248" s="145"/>
      <c r="G248" s="145"/>
      <c r="H248" s="145"/>
      <c r="I248" s="146"/>
      <c r="J248" s="160"/>
      <c r="L248" s="162"/>
    </row>
    <row r="249" spans="1:13" ht="44.2" customHeight="1" x14ac:dyDescent="0.35">
      <c r="A249" s="120" t="s">
        <v>209</v>
      </c>
      <c r="B249" s="82" t="s">
        <v>233</v>
      </c>
      <c r="C249" s="77">
        <v>16</v>
      </c>
      <c r="D249" s="120" t="s">
        <v>2</v>
      </c>
      <c r="E249" s="145"/>
      <c r="F249" s="145"/>
      <c r="G249" s="145"/>
      <c r="H249" s="145"/>
      <c r="I249" s="146"/>
      <c r="J249" s="160"/>
    </row>
    <row r="250" spans="1:13" x14ac:dyDescent="0.35">
      <c r="A250" s="120"/>
      <c r="B250" s="141"/>
      <c r="C250" s="77"/>
      <c r="D250" s="120"/>
      <c r="E250" s="131"/>
      <c r="F250" s="131"/>
      <c r="G250" s="131"/>
      <c r="H250" s="131"/>
      <c r="I250" s="132"/>
      <c r="J250" s="77"/>
    </row>
    <row r="251" spans="1:13" x14ac:dyDescent="0.35">
      <c r="A251" s="120" t="s">
        <v>211</v>
      </c>
      <c r="B251" s="141" t="s">
        <v>210</v>
      </c>
      <c r="C251" s="77"/>
      <c r="D251" s="120"/>
      <c r="E251" s="131"/>
      <c r="F251" s="131"/>
      <c r="G251" s="131"/>
      <c r="H251" s="131"/>
      <c r="I251" s="132"/>
      <c r="J251" s="77"/>
    </row>
    <row r="252" spans="1:13" x14ac:dyDescent="0.35">
      <c r="A252" s="120"/>
      <c r="B252" s="141"/>
      <c r="C252" s="77"/>
      <c r="D252" s="120"/>
      <c r="E252" s="131"/>
      <c r="F252" s="131"/>
      <c r="G252" s="131"/>
      <c r="H252" s="131"/>
      <c r="I252" s="132"/>
      <c r="J252" s="77"/>
    </row>
    <row r="253" spans="1:13" x14ac:dyDescent="0.35">
      <c r="A253" s="124">
        <v>5.5</v>
      </c>
      <c r="B253" s="125" t="s">
        <v>219</v>
      </c>
      <c r="C253" s="126"/>
      <c r="D253" s="124"/>
      <c r="E253" s="127"/>
      <c r="F253" s="127"/>
      <c r="G253" s="127"/>
      <c r="H253" s="127"/>
      <c r="I253" s="128">
        <f>SUM(I254:I259)</f>
        <v>0</v>
      </c>
      <c r="J253" s="126"/>
      <c r="L253" s="130"/>
    </row>
    <row r="254" spans="1:13" ht="62.05" x14ac:dyDescent="0.35">
      <c r="A254" s="120" t="s">
        <v>160</v>
      </c>
      <c r="B254" s="82" t="s">
        <v>116</v>
      </c>
      <c r="C254" s="77">
        <v>0</v>
      </c>
      <c r="D254" s="120" t="s">
        <v>2</v>
      </c>
      <c r="E254" s="131"/>
      <c r="F254" s="145"/>
      <c r="G254" s="145"/>
      <c r="H254" s="145"/>
      <c r="I254" s="146"/>
      <c r="J254" s="131"/>
      <c r="M254" s="157"/>
    </row>
    <row r="255" spans="1:13" ht="41.35" x14ac:dyDescent="0.35">
      <c r="A255" s="120" t="s">
        <v>161</v>
      </c>
      <c r="B255" s="82" t="s">
        <v>185</v>
      </c>
      <c r="C255" s="77">
        <v>0</v>
      </c>
      <c r="D255" s="120" t="s">
        <v>2</v>
      </c>
      <c r="E255" s="131"/>
      <c r="F255" s="145"/>
      <c r="G255" s="145"/>
      <c r="H255" s="145"/>
      <c r="I255" s="146"/>
      <c r="J255" s="158"/>
      <c r="M255" s="159"/>
    </row>
    <row r="256" spans="1:13" ht="41.35" x14ac:dyDescent="0.35">
      <c r="A256" s="120" t="s">
        <v>162</v>
      </c>
      <c r="B256" s="82" t="s">
        <v>223</v>
      </c>
      <c r="C256" s="77">
        <v>1</v>
      </c>
      <c r="D256" s="120" t="s">
        <v>2</v>
      </c>
      <c r="E256" s="131"/>
      <c r="F256" s="145"/>
      <c r="G256" s="145"/>
      <c r="H256" s="145"/>
      <c r="I256" s="146"/>
      <c r="J256" s="160"/>
      <c r="M256" s="157"/>
    </row>
    <row r="257" spans="1:13" ht="41.35" x14ac:dyDescent="0.35">
      <c r="A257" s="120" t="s">
        <v>226</v>
      </c>
      <c r="B257" s="82" t="s">
        <v>224</v>
      </c>
      <c r="C257" s="77">
        <v>1</v>
      </c>
      <c r="D257" s="120" t="s">
        <v>2</v>
      </c>
      <c r="E257" s="131"/>
      <c r="F257" s="145"/>
      <c r="G257" s="145"/>
      <c r="H257" s="145"/>
      <c r="I257" s="146"/>
      <c r="J257" s="160"/>
      <c r="M257" s="157"/>
    </row>
    <row r="258" spans="1:13" ht="41.35" x14ac:dyDescent="0.35">
      <c r="A258" s="120" t="s">
        <v>227</v>
      </c>
      <c r="B258" s="82" t="s">
        <v>188</v>
      </c>
      <c r="C258" s="77">
        <v>8</v>
      </c>
      <c r="D258" s="120" t="s">
        <v>2</v>
      </c>
      <c r="E258" s="131"/>
      <c r="F258" s="145"/>
      <c r="G258" s="145"/>
      <c r="H258" s="145"/>
      <c r="I258" s="146"/>
      <c r="J258" s="160"/>
      <c r="L258" s="151"/>
      <c r="M258" s="157"/>
    </row>
    <row r="259" spans="1:13" ht="41.35" x14ac:dyDescent="0.35">
      <c r="A259" s="120" t="s">
        <v>228</v>
      </c>
      <c r="B259" s="82" t="s">
        <v>225</v>
      </c>
      <c r="C259" s="77">
        <v>21</v>
      </c>
      <c r="D259" s="120" t="s">
        <v>2</v>
      </c>
      <c r="E259" s="131"/>
      <c r="F259" s="145"/>
      <c r="G259" s="145"/>
      <c r="H259" s="145"/>
      <c r="I259" s="146"/>
      <c r="J259" s="160"/>
      <c r="M259" s="157"/>
    </row>
    <row r="260" spans="1:13" x14ac:dyDescent="0.35">
      <c r="A260" s="124">
        <v>5.6</v>
      </c>
      <c r="B260" s="125" t="s">
        <v>140</v>
      </c>
      <c r="C260" s="126"/>
      <c r="D260" s="124"/>
      <c r="E260" s="127"/>
      <c r="F260" s="127"/>
      <c r="G260" s="127"/>
      <c r="H260" s="127"/>
      <c r="I260" s="128">
        <f>SUM(I261:I264)</f>
        <v>0</v>
      </c>
      <c r="J260" s="126"/>
      <c r="L260" s="130"/>
    </row>
    <row r="261" spans="1:13" ht="82.7" x14ac:dyDescent="0.35">
      <c r="A261" s="120" t="s">
        <v>191</v>
      </c>
      <c r="B261" s="82" t="s">
        <v>141</v>
      </c>
      <c r="C261" s="77">
        <v>1</v>
      </c>
      <c r="D261" s="120" t="s">
        <v>2</v>
      </c>
      <c r="E261" s="145"/>
      <c r="F261" s="145"/>
      <c r="G261" s="145"/>
      <c r="H261" s="145"/>
      <c r="I261" s="146"/>
      <c r="J261" s="160"/>
    </row>
    <row r="262" spans="1:13" ht="62.05" x14ac:dyDescent="0.35">
      <c r="A262" s="120" t="s">
        <v>192</v>
      </c>
      <c r="B262" s="82" t="s">
        <v>142</v>
      </c>
      <c r="C262" s="77">
        <v>1</v>
      </c>
      <c r="D262" s="120" t="s">
        <v>2</v>
      </c>
      <c r="E262" s="145"/>
      <c r="F262" s="145"/>
      <c r="G262" s="145"/>
      <c r="H262" s="145"/>
      <c r="I262" s="146"/>
      <c r="J262" s="160"/>
    </row>
    <row r="263" spans="1:13" ht="41.35" x14ac:dyDescent="0.35">
      <c r="A263" s="120" t="s">
        <v>212</v>
      </c>
      <c r="B263" s="82" t="s">
        <v>189</v>
      </c>
      <c r="C263" s="77">
        <v>1</v>
      </c>
      <c r="D263" s="120" t="s">
        <v>2</v>
      </c>
      <c r="E263" s="145"/>
      <c r="F263" s="145"/>
      <c r="G263" s="145"/>
      <c r="H263" s="145"/>
      <c r="I263" s="146"/>
      <c r="J263" s="160"/>
    </row>
    <row r="264" spans="1:13" ht="41.35" x14ac:dyDescent="0.35">
      <c r="A264" s="120" t="s">
        <v>213</v>
      </c>
      <c r="B264" s="82" t="s">
        <v>185</v>
      </c>
      <c r="C264" s="77">
        <v>2</v>
      </c>
      <c r="D264" s="120" t="s">
        <v>2</v>
      </c>
      <c r="E264" s="131"/>
      <c r="F264" s="145"/>
      <c r="G264" s="145"/>
      <c r="H264" s="145"/>
      <c r="I264" s="146"/>
      <c r="J264" s="158"/>
    </row>
    <row r="265" spans="1:13" x14ac:dyDescent="0.35">
      <c r="A265" s="124">
        <v>5.7</v>
      </c>
      <c r="B265" s="125" t="s">
        <v>204</v>
      </c>
      <c r="C265" s="126"/>
      <c r="D265" s="124"/>
      <c r="E265" s="127"/>
      <c r="F265" s="127"/>
      <c r="G265" s="127"/>
      <c r="H265" s="127"/>
      <c r="I265" s="128">
        <f>SUM(I266:I267)</f>
        <v>0</v>
      </c>
      <c r="J265" s="126"/>
      <c r="L265" s="130"/>
    </row>
    <row r="266" spans="1:13" ht="62.05" x14ac:dyDescent="0.35">
      <c r="A266" s="120" t="s">
        <v>214</v>
      </c>
      <c r="B266" s="82" t="s">
        <v>193</v>
      </c>
      <c r="C266" s="77">
        <v>1</v>
      </c>
      <c r="D266" s="120" t="s">
        <v>2</v>
      </c>
      <c r="E266" s="131"/>
      <c r="F266" s="145"/>
      <c r="G266" s="145"/>
      <c r="H266" s="145"/>
      <c r="I266" s="146"/>
      <c r="J266" s="160"/>
    </row>
    <row r="267" spans="1:13" ht="41.35" x14ac:dyDescent="0.35">
      <c r="A267" s="120" t="s">
        <v>215</v>
      </c>
      <c r="B267" s="82" t="s">
        <v>235</v>
      </c>
      <c r="C267" s="77">
        <v>1</v>
      </c>
      <c r="D267" s="120" t="s">
        <v>2</v>
      </c>
      <c r="E267" s="145"/>
      <c r="F267" s="145"/>
      <c r="G267" s="145"/>
      <c r="H267" s="145"/>
      <c r="I267" s="146"/>
      <c r="J267" s="160"/>
    </row>
    <row r="268" spans="1:13" x14ac:dyDescent="0.35">
      <c r="A268" s="120"/>
      <c r="B268" s="82"/>
      <c r="C268" s="77"/>
      <c r="D268" s="120"/>
      <c r="E268" s="131"/>
      <c r="F268" s="131"/>
      <c r="G268" s="131"/>
      <c r="H268" s="131"/>
      <c r="I268" s="132"/>
      <c r="J268" s="160"/>
    </row>
    <row r="269" spans="1:13" x14ac:dyDescent="0.35">
      <c r="A269" s="88"/>
      <c r="B269" s="150" t="s">
        <v>117</v>
      </c>
      <c r="C269" s="137"/>
      <c r="D269" s="137"/>
      <c r="E269" s="137"/>
      <c r="F269" s="137"/>
      <c r="G269" s="137"/>
      <c r="H269" s="137"/>
      <c r="I269" s="138">
        <f>SUM(I230:I268)/2</f>
        <v>0</v>
      </c>
      <c r="J269" s="139"/>
    </row>
    <row r="270" spans="1:13" hidden="1" x14ac:dyDescent="0.35">
      <c r="A270" s="120"/>
      <c r="B270" s="82"/>
      <c r="C270" s="77"/>
      <c r="D270" s="133"/>
      <c r="E270" s="131"/>
      <c r="F270" s="131"/>
      <c r="G270" s="131"/>
      <c r="H270" s="131"/>
      <c r="J270" s="131"/>
    </row>
    <row r="271" spans="1:13" hidden="1" x14ac:dyDescent="0.35">
      <c r="A271" s="77"/>
      <c r="B271" s="163"/>
      <c r="C271" s="163"/>
      <c r="D271" s="163"/>
      <c r="E271" s="163"/>
      <c r="F271" s="163"/>
      <c r="G271" s="163"/>
      <c r="H271" s="163"/>
      <c r="I271" s="164"/>
      <c r="J271" s="163"/>
    </row>
    <row r="272" spans="1:13" hidden="1" x14ac:dyDescent="0.35">
      <c r="A272" s="88"/>
      <c r="B272" s="136" t="s">
        <v>37</v>
      </c>
      <c r="C272" s="137"/>
      <c r="D272" s="137"/>
      <c r="E272" s="137"/>
      <c r="F272" s="137"/>
      <c r="G272" s="137"/>
      <c r="H272" s="137"/>
      <c r="I272" s="138">
        <f>I92+I142+I215+I269+I225</f>
        <v>0</v>
      </c>
      <c r="J272" s="139"/>
    </row>
    <row r="274" spans="3:6" x14ac:dyDescent="0.35">
      <c r="F274" s="63" t="s">
        <v>217</v>
      </c>
    </row>
    <row r="275" spans="3:6" x14ac:dyDescent="0.35">
      <c r="F275" s="99" t="s">
        <v>218</v>
      </c>
    </row>
    <row r="276" spans="3:6" x14ac:dyDescent="0.35">
      <c r="F276" s="63" t="s">
        <v>21</v>
      </c>
    </row>
    <row r="277" spans="3:6" x14ac:dyDescent="0.35">
      <c r="F277" s="99"/>
    </row>
    <row r="278" spans="3:6" x14ac:dyDescent="0.35">
      <c r="C278" s="165"/>
    </row>
  </sheetData>
  <mergeCells count="10">
    <mergeCell ref="A1:J1"/>
    <mergeCell ref="A3:J3"/>
    <mergeCell ref="A9:J9"/>
    <mergeCell ref="A10:A11"/>
    <mergeCell ref="B10:B11"/>
    <mergeCell ref="C10:C11"/>
    <mergeCell ref="D10:D11"/>
    <mergeCell ref="E10:F10"/>
    <mergeCell ref="G10:H10"/>
    <mergeCell ref="J10:J11"/>
  </mergeCells>
  <printOptions horizontalCentered="1"/>
  <pageMargins left="0.11811023622047245" right="0.11811023622047245" top="0.55118110236220474" bottom="0.15748031496062992" header="0.31496062992125984" footer="0.15748031496062992"/>
  <pageSetup paperSize="9" scale="83" fitToHeight="100" orientation="landscape" r:id="rId1"/>
  <headerFooter differentFirst="1">
    <oddHeader>&amp;R(แผ่นที่ &amp;P / 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ปร.6</vt:lpstr>
      <vt:lpstr>ปร.5_งานก่อสร้าง </vt:lpstr>
      <vt:lpstr>ปร.5_คุรุภัณฑ์</vt:lpstr>
      <vt:lpstr>ปร.4</vt:lpstr>
      <vt:lpstr>ปร.4!Print_Area</vt:lpstr>
      <vt:lpstr>ปร.5_คุรุภัณฑ์!Print_Area</vt:lpstr>
      <vt:lpstr>'ปร.5_งานก่อสร้าง '!Print_Area</vt:lpstr>
      <vt:lpstr>ปร.6!Print_Area</vt:lpstr>
      <vt:lpstr>ปร.4!Print_Titles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Darin Nguanprink</cp:lastModifiedBy>
  <cp:lastPrinted>2019-12-27T03:36:19Z</cp:lastPrinted>
  <dcterms:created xsi:type="dcterms:W3CDTF">2019-11-13T18:57:14Z</dcterms:created>
  <dcterms:modified xsi:type="dcterms:W3CDTF">2019-12-27T03:36:22Z</dcterms:modified>
</cp:coreProperties>
</file>